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29_UKB_Vestavba A18 a A19\01_ZD\Soupis praci\"/>
    </mc:Choice>
  </mc:AlternateContent>
  <xr:revisionPtr revIDLastSave="0" documentId="13_ncr:1_{E02DEEEC-EA8B-41C8-849D-F9A1171B108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Rekapitulace stavby" sheetId="1" r:id="rId1"/>
    <sheet name="18.1 - Stavební část" sheetId="2" r:id="rId2"/>
    <sheet name="18.2 - Vedlejší rozpočtov..." sheetId="3" r:id="rId3"/>
  </sheets>
  <definedNames>
    <definedName name="_xlnm._FilterDatabase" localSheetId="1" hidden="1">'18.1 - Stavební část'!$C$154:$K$691</definedName>
    <definedName name="_xlnm._FilterDatabase" localSheetId="2" hidden="1">'18.2 - Vedlejší rozpočtov...'!$C$122:$K$172</definedName>
    <definedName name="_xlnm.Print_Titles" localSheetId="1">'18.1 - Stavební část'!$154:$154</definedName>
    <definedName name="_xlnm.Print_Titles" localSheetId="2">'18.2 - Vedlejší rozpočtov...'!$122:$122</definedName>
    <definedName name="_xlnm.Print_Titles" localSheetId="0">'Rekapitulace stavby'!$92:$92</definedName>
    <definedName name="_xlnm.Print_Area" localSheetId="1">'18.1 - Stavební část'!$C$4:$J$76,'18.1 - Stavební část'!$C$82:$J$134,'18.1 - Stavební část'!$C$140:$J$691</definedName>
    <definedName name="_xlnm.Print_Area" localSheetId="2">'18.2 - Vedlejší rozpočtov...'!$C$4:$J$76,'18.2 - Vedlejší rozpočtov...'!$C$82:$J$102,'18.2 - Vedlejší rozpočtov...'!$C$108:$J$172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7" i="1" s="1"/>
  <c r="J37" i="3"/>
  <c r="AX97" i="1" s="1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F117" i="3"/>
  <c r="E115" i="3"/>
  <c r="F91" i="3"/>
  <c r="E89" i="3"/>
  <c r="J26" i="3"/>
  <c r="E26" i="3"/>
  <c r="J94" i="3"/>
  <c r="J25" i="3"/>
  <c r="J23" i="3"/>
  <c r="E23" i="3"/>
  <c r="J119" i="3"/>
  <c r="J22" i="3"/>
  <c r="J20" i="3"/>
  <c r="E20" i="3"/>
  <c r="F94" i="3"/>
  <c r="J19" i="3"/>
  <c r="J17" i="3"/>
  <c r="E17" i="3"/>
  <c r="F93" i="3"/>
  <c r="J16" i="3"/>
  <c r="J14" i="3"/>
  <c r="J117" i="3" s="1"/>
  <c r="E7" i="3"/>
  <c r="E111" i="3" s="1"/>
  <c r="J39" i="2"/>
  <c r="J38" i="2"/>
  <c r="AY96" i="1"/>
  <c r="J37" i="2"/>
  <c r="AX96" i="1"/>
  <c r="BI691" i="2"/>
  <c r="BH691" i="2"/>
  <c r="BG691" i="2"/>
  <c r="BF691" i="2"/>
  <c r="T691" i="2"/>
  <c r="T690" i="2"/>
  <c r="R691" i="2"/>
  <c r="R690" i="2"/>
  <c r="P691" i="2"/>
  <c r="P690" i="2"/>
  <c r="BI689" i="2"/>
  <c r="BH689" i="2"/>
  <c r="BG689" i="2"/>
  <c r="BF689" i="2"/>
  <c r="T689" i="2"/>
  <c r="T688" i="2"/>
  <c r="R689" i="2"/>
  <c r="R688" i="2"/>
  <c r="P689" i="2"/>
  <c r="P688" i="2"/>
  <c r="BI687" i="2"/>
  <c r="BH687" i="2"/>
  <c r="BG687" i="2"/>
  <c r="BF687" i="2"/>
  <c r="T687" i="2"/>
  <c r="T686" i="2"/>
  <c r="R687" i="2"/>
  <c r="R686" i="2" s="1"/>
  <c r="P687" i="2"/>
  <c r="P686" i="2" s="1"/>
  <c r="BI685" i="2"/>
  <c r="BH685" i="2"/>
  <c r="BG685" i="2"/>
  <c r="BF685" i="2"/>
  <c r="T685" i="2"/>
  <c r="T684" i="2" s="1"/>
  <c r="R685" i="2"/>
  <c r="R684" i="2" s="1"/>
  <c r="R683" i="2" s="1"/>
  <c r="P685" i="2"/>
  <c r="P684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59" i="2"/>
  <c r="BH659" i="2"/>
  <c r="BG659" i="2"/>
  <c r="BF659" i="2"/>
  <c r="T659" i="2"/>
  <c r="R659" i="2"/>
  <c r="P659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7" i="2"/>
  <c r="BH647" i="2"/>
  <c r="BG647" i="2"/>
  <c r="BF647" i="2"/>
  <c r="T647" i="2"/>
  <c r="R647" i="2"/>
  <c r="P647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3" i="2"/>
  <c r="BH633" i="2"/>
  <c r="BG633" i="2"/>
  <c r="BF633" i="2"/>
  <c r="T633" i="2"/>
  <c r="R633" i="2"/>
  <c r="P633" i="2"/>
  <c r="BI627" i="2"/>
  <c r="BH627" i="2"/>
  <c r="BG627" i="2"/>
  <c r="BF627" i="2"/>
  <c r="T627" i="2"/>
  <c r="R627" i="2"/>
  <c r="P627" i="2"/>
  <c r="BI619" i="2"/>
  <c r="BH619" i="2"/>
  <c r="BG619" i="2"/>
  <c r="BF619" i="2"/>
  <c r="T619" i="2"/>
  <c r="R619" i="2"/>
  <c r="P619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8" i="2"/>
  <c r="BH608" i="2"/>
  <c r="BG608" i="2"/>
  <c r="BF608" i="2"/>
  <c r="T608" i="2"/>
  <c r="R608" i="2"/>
  <c r="P608" i="2"/>
  <c r="BI606" i="2"/>
  <c r="BH606" i="2"/>
  <c r="BG606" i="2"/>
  <c r="BF606" i="2"/>
  <c r="T606" i="2"/>
  <c r="R606" i="2"/>
  <c r="P606" i="2"/>
  <c r="BI603" i="2"/>
  <c r="BH603" i="2"/>
  <c r="BG603" i="2"/>
  <c r="BF603" i="2"/>
  <c r="T603" i="2"/>
  <c r="R603" i="2"/>
  <c r="P603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T516" i="2"/>
  <c r="R517" i="2"/>
  <c r="R516" i="2" s="1"/>
  <c r="P517" i="2"/>
  <c r="P516" i="2" s="1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6" i="2"/>
  <c r="BH486" i="2"/>
  <c r="BG486" i="2"/>
  <c r="BF486" i="2"/>
  <c r="T486" i="2"/>
  <c r="R486" i="2"/>
  <c r="P486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T479" i="2" s="1"/>
  <c r="R480" i="2"/>
  <c r="R479" i="2"/>
  <c r="P480" i="2"/>
  <c r="P479" i="2" s="1"/>
  <c r="BI478" i="2"/>
  <c r="BH478" i="2"/>
  <c r="BG478" i="2"/>
  <c r="BF478" i="2"/>
  <c r="T478" i="2"/>
  <c r="T477" i="2" s="1"/>
  <c r="R478" i="2"/>
  <c r="R477" i="2" s="1"/>
  <c r="P478" i="2"/>
  <c r="P477" i="2"/>
  <c r="BI476" i="2"/>
  <c r="BH476" i="2"/>
  <c r="BG476" i="2"/>
  <c r="BF476" i="2"/>
  <c r="T476" i="2"/>
  <c r="T475" i="2" s="1"/>
  <c r="R476" i="2"/>
  <c r="R475" i="2" s="1"/>
  <c r="P476" i="2"/>
  <c r="P475" i="2" s="1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0" i="2"/>
  <c r="BH460" i="2"/>
  <c r="BG460" i="2"/>
  <c r="BF460" i="2"/>
  <c r="T460" i="2"/>
  <c r="R460" i="2"/>
  <c r="P460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T293" i="2" s="1"/>
  <c r="R294" i="2"/>
  <c r="R293" i="2" s="1"/>
  <c r="P294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T231" i="2" s="1"/>
  <c r="R232" i="2"/>
  <c r="R231" i="2"/>
  <c r="P232" i="2"/>
  <c r="P231" i="2" s="1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T218" i="2"/>
  <c r="R219" i="2"/>
  <c r="R218" i="2" s="1"/>
  <c r="P219" i="2"/>
  <c r="P218" i="2" s="1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F149" i="2"/>
  <c r="E147" i="2"/>
  <c r="F91" i="2"/>
  <c r="E89" i="2"/>
  <c r="J26" i="2"/>
  <c r="E26" i="2"/>
  <c r="J94" i="2"/>
  <c r="J25" i="2"/>
  <c r="J23" i="2"/>
  <c r="E23" i="2"/>
  <c r="J151" i="2"/>
  <c r="J22" i="2"/>
  <c r="J20" i="2"/>
  <c r="E20" i="2"/>
  <c r="F94" i="2"/>
  <c r="J19" i="2"/>
  <c r="J17" i="2"/>
  <c r="E17" i="2"/>
  <c r="F151" i="2"/>
  <c r="J16" i="2"/>
  <c r="J14" i="2"/>
  <c r="J149" i="2" s="1"/>
  <c r="E7" i="2"/>
  <c r="E85" i="2" s="1"/>
  <c r="L90" i="1"/>
  <c r="AM90" i="1"/>
  <c r="AM89" i="1"/>
  <c r="L89" i="1"/>
  <c r="AM87" i="1"/>
  <c r="L87" i="1"/>
  <c r="L85" i="1"/>
  <c r="L84" i="1"/>
  <c r="J685" i="2"/>
  <c r="BK681" i="2"/>
  <c r="BK653" i="2"/>
  <c r="BK596" i="2"/>
  <c r="BK587" i="2"/>
  <c r="J578" i="2"/>
  <c r="J556" i="2"/>
  <c r="BK551" i="2"/>
  <c r="J540" i="2"/>
  <c r="BK521" i="2"/>
  <c r="J494" i="2"/>
  <c r="J460" i="2"/>
  <c r="J451" i="2"/>
  <c r="BK403" i="2"/>
  <c r="J379" i="2"/>
  <c r="J357" i="2"/>
  <c r="J335" i="2"/>
  <c r="J300" i="2"/>
  <c r="J284" i="2"/>
  <c r="BK279" i="2"/>
  <c r="BK270" i="2"/>
  <c r="BK236" i="2"/>
  <c r="J208" i="2"/>
  <c r="J203" i="2"/>
  <c r="J679" i="2"/>
  <c r="J659" i="2"/>
  <c r="BK639" i="2"/>
  <c r="BK608" i="2"/>
  <c r="J593" i="2"/>
  <c r="BK582" i="2"/>
  <c r="J567" i="2"/>
  <c r="J551" i="2"/>
  <c r="BK528" i="2"/>
  <c r="BK522" i="2"/>
  <c r="BK494" i="2"/>
  <c r="BK473" i="2"/>
  <c r="J448" i="2"/>
  <c r="BK416" i="2"/>
  <c r="J391" i="2"/>
  <c r="BK356" i="2"/>
  <c r="BK337" i="2"/>
  <c r="J325" i="2"/>
  <c r="BK313" i="2"/>
  <c r="BK302" i="2"/>
  <c r="BK286" i="2"/>
  <c r="BK254" i="2"/>
  <c r="J222" i="2"/>
  <c r="BK212" i="2"/>
  <c r="J193" i="2"/>
  <c r="BK689" i="2"/>
  <c r="BK679" i="2"/>
  <c r="BK647" i="2"/>
  <c r="J608" i="2"/>
  <c r="BK593" i="2"/>
  <c r="J589" i="2"/>
  <c r="BK580" i="2"/>
  <c r="BK567" i="2"/>
  <c r="BK556" i="2"/>
  <c r="BK535" i="2"/>
  <c r="J522" i="2"/>
  <c r="BK513" i="2"/>
  <c r="J504" i="2"/>
  <c r="J482" i="2"/>
  <c r="BK468" i="2"/>
  <c r="BK451" i="2"/>
  <c r="J425" i="2"/>
  <c r="BK405" i="2"/>
  <c r="BK391" i="2"/>
  <c r="J378" i="2"/>
  <c r="BK357" i="2"/>
  <c r="BK348" i="2"/>
  <c r="J315" i="2"/>
  <c r="BK287" i="2"/>
  <c r="BK264" i="2"/>
  <c r="BK248" i="2"/>
  <c r="BK225" i="2"/>
  <c r="BK214" i="2"/>
  <c r="J185" i="2"/>
  <c r="J673" i="2"/>
  <c r="BK633" i="2"/>
  <c r="J599" i="2"/>
  <c r="J586" i="2"/>
  <c r="J571" i="2"/>
  <c r="J541" i="2"/>
  <c r="J527" i="2"/>
  <c r="BK504" i="2"/>
  <c r="J480" i="2"/>
  <c r="J473" i="2"/>
  <c r="BK466" i="2"/>
  <c r="BK445" i="2"/>
  <c r="J400" i="2"/>
  <c r="BK385" i="2"/>
  <c r="BK375" i="2"/>
  <c r="J368" i="2"/>
  <c r="BK335" i="2"/>
  <c r="J309" i="2"/>
  <c r="J294" i="2"/>
  <c r="J283" i="2"/>
  <c r="J273" i="2"/>
  <c r="J248" i="2"/>
  <c r="J206" i="2"/>
  <c r="J182" i="2"/>
  <c r="J167" i="2"/>
  <c r="AS95" i="1"/>
  <c r="J144" i="3"/>
  <c r="J137" i="3"/>
  <c r="BK160" i="3"/>
  <c r="BK150" i="3"/>
  <c r="BK142" i="3"/>
  <c r="BK137" i="3"/>
  <c r="J130" i="3"/>
  <c r="J162" i="3"/>
  <c r="J154" i="3"/>
  <c r="BK145" i="3"/>
  <c r="BK132" i="3"/>
  <c r="BK159" i="3"/>
  <c r="BK154" i="3"/>
  <c r="BK148" i="3"/>
  <c r="BK141" i="3"/>
  <c r="J133" i="3"/>
  <c r="BK126" i="3"/>
  <c r="BK691" i="2"/>
  <c r="BK659" i="2"/>
  <c r="BK627" i="2"/>
  <c r="J594" i="2"/>
  <c r="BK585" i="2"/>
  <c r="BK553" i="2"/>
  <c r="J542" i="2"/>
  <c r="BK529" i="2"/>
  <c r="J519" i="2"/>
  <c r="BK482" i="2"/>
  <c r="BK454" i="2"/>
  <c r="J449" i="2"/>
  <c r="BK400" i="2"/>
  <c r="J375" i="2"/>
  <c r="J344" i="2"/>
  <c r="BK318" i="2"/>
  <c r="BK297" i="2"/>
  <c r="BK283" i="2"/>
  <c r="BK276" i="2"/>
  <c r="BK266" i="2"/>
  <c r="BK239" i="2"/>
  <c r="J216" i="2"/>
  <c r="BK206" i="2"/>
  <c r="BK195" i="2"/>
  <c r="BK673" i="2"/>
  <c r="J653" i="2"/>
  <c r="J633" i="2"/>
  <c r="BK611" i="2"/>
  <c r="J603" i="2"/>
  <c r="BK592" i="2"/>
  <c r="BK576" i="2"/>
  <c r="J565" i="2"/>
  <c r="J539" i="2"/>
  <c r="BK531" i="2"/>
  <c r="J523" i="2"/>
  <c r="J513" i="2"/>
  <c r="BK486" i="2"/>
  <c r="BK425" i="2"/>
  <c r="J394" i="2"/>
  <c r="BK372" i="2"/>
  <c r="BK351" i="2"/>
  <c r="J333" i="2"/>
  <c r="J320" i="2"/>
  <c r="BK311" i="2"/>
  <c r="BK300" i="2"/>
  <c r="J281" i="2"/>
  <c r="J268" i="2"/>
  <c r="J245" i="2"/>
  <c r="BK216" i="2"/>
  <c r="J195" i="2"/>
  <c r="BK177" i="2"/>
  <c r="J687" i="2"/>
  <c r="J669" i="2"/>
  <c r="BK641" i="2"/>
  <c r="J601" i="2"/>
  <c r="J592" i="2"/>
  <c r="J585" i="2"/>
  <c r="J581" i="2"/>
  <c r="BK578" i="2"/>
  <c r="BK540" i="2"/>
  <c r="BK532" i="2"/>
  <c r="J517" i="2"/>
  <c r="BK501" i="2"/>
  <c r="J476" i="2"/>
  <c r="BK460" i="2"/>
  <c r="BK449" i="2"/>
  <c r="J403" i="2"/>
  <c r="J388" i="2"/>
  <c r="J370" i="2"/>
  <c r="J359" i="2"/>
  <c r="J351" i="2"/>
  <c r="BK325" i="2"/>
  <c r="J307" i="2"/>
  <c r="J286" i="2"/>
  <c r="BK245" i="2"/>
  <c r="BK222" i="2"/>
  <c r="J212" i="2"/>
  <c r="BK160" i="2"/>
  <c r="J651" i="2"/>
  <c r="BK603" i="2"/>
  <c r="BK581" i="2"/>
  <c r="BK548" i="2"/>
  <c r="J535" i="2"/>
  <c r="BK530" i="2"/>
  <c r="J520" i="2"/>
  <c r="BK491" i="2"/>
  <c r="BK474" i="2"/>
  <c r="J468" i="2"/>
  <c r="J434" i="2"/>
  <c r="J413" i="2"/>
  <c r="BK383" i="2"/>
  <c r="BK373" i="2"/>
  <c r="J366" i="2"/>
  <c r="BK354" i="2"/>
  <c r="BK320" i="2"/>
  <c r="J297" i="2"/>
  <c r="J287" i="2"/>
  <c r="BK275" i="2"/>
  <c r="J258" i="2"/>
  <c r="BK208" i="2"/>
  <c r="BK205" i="2"/>
  <c r="J177" i="2"/>
  <c r="BK158" i="2"/>
  <c r="BK166" i="3"/>
  <c r="BK163" i="3"/>
  <c r="J160" i="3"/>
  <c r="J153" i="3"/>
  <c r="BK139" i="3"/>
  <c r="BK131" i="3"/>
  <c r="BK170" i="3"/>
  <c r="J167" i="3"/>
  <c r="BK151" i="3"/>
  <c r="J146" i="3"/>
  <c r="J134" i="3"/>
  <c r="BK128" i="3"/>
  <c r="BK165" i="3"/>
  <c r="J157" i="3"/>
  <c r="BK149" i="3"/>
  <c r="J143" i="3"/>
  <c r="BK130" i="3"/>
  <c r="BK172" i="3"/>
  <c r="BK169" i="3"/>
  <c r="BK158" i="3"/>
  <c r="BK153" i="3"/>
  <c r="BK147" i="3"/>
  <c r="J140" i="3"/>
  <c r="J127" i="3"/>
  <c r="BK687" i="2"/>
  <c r="J671" i="2"/>
  <c r="BK651" i="2"/>
  <c r="J606" i="2"/>
  <c r="J590" i="2"/>
  <c r="J579" i="2"/>
  <c r="BK573" i="2"/>
  <c r="BK545" i="2"/>
  <c r="J530" i="2"/>
  <c r="BK524" i="2"/>
  <c r="BK515" i="2"/>
  <c r="BK480" i="2"/>
  <c r="J453" i="2"/>
  <c r="J446" i="2"/>
  <c r="J383" i="2"/>
  <c r="BK359" i="2"/>
  <c r="J337" i="2"/>
  <c r="J313" i="2"/>
  <c r="J289" i="2"/>
  <c r="BK281" i="2"/>
  <c r="J275" i="2"/>
  <c r="J264" i="2"/>
  <c r="J239" i="2"/>
  <c r="BK215" i="2"/>
  <c r="J205" i="2"/>
  <c r="BK198" i="2"/>
  <c r="J158" i="2"/>
  <c r="J667" i="2"/>
  <c r="J647" i="2"/>
  <c r="BK619" i="2"/>
  <c r="BK606" i="2"/>
  <c r="BK594" i="2"/>
  <c r="J591" i="2"/>
  <c r="J573" i="2"/>
  <c r="BK559" i="2"/>
  <c r="J538" i="2"/>
  <c r="J529" i="2"/>
  <c r="J521" i="2"/>
  <c r="BK511" i="2"/>
  <c r="J490" i="2"/>
  <c r="J471" i="2"/>
  <c r="BK422" i="2"/>
  <c r="BK378" i="2"/>
  <c r="BK366" i="2"/>
  <c r="BK346" i="2"/>
  <c r="J330" i="2"/>
  <c r="J318" i="2"/>
  <c r="BK309" i="2"/>
  <c r="BK294" i="2"/>
  <c r="J276" i="2"/>
  <c r="J266" i="2"/>
  <c r="J236" i="2"/>
  <c r="J214" i="2"/>
  <c r="BK185" i="2"/>
  <c r="BK167" i="2"/>
  <c r="J681" i="2"/>
  <c r="BK665" i="2"/>
  <c r="J619" i="2"/>
  <c r="BK599" i="2"/>
  <c r="J584" i="2"/>
  <c r="J582" i="2"/>
  <c r="BK565" i="2"/>
  <c r="J548" i="2"/>
  <c r="BK538" i="2"/>
  <c r="BK525" i="2"/>
  <c r="J515" i="2"/>
  <c r="BK508" i="2"/>
  <c r="J486" i="2"/>
  <c r="J474" i="2"/>
  <c r="J454" i="2"/>
  <c r="BK434" i="2"/>
  <c r="J416" i="2"/>
  <c r="BK397" i="2"/>
  <c r="J380" i="2"/>
  <c r="J365" i="2"/>
  <c r="J354" i="2"/>
  <c r="J322" i="2"/>
  <c r="J302" i="2"/>
  <c r="BK284" i="2"/>
  <c r="J254" i="2"/>
  <c r="BK232" i="2"/>
  <c r="J219" i="2"/>
  <c r="J210" i="2"/>
  <c r="BK175" i="2"/>
  <c r="J665" i="2"/>
  <c r="J611" i="2"/>
  <c r="BK589" i="2"/>
  <c r="BK583" i="2"/>
  <c r="BK552" i="2"/>
  <c r="BK542" i="2"/>
  <c r="J528" i="2"/>
  <c r="J508" i="2"/>
  <c r="J497" i="2"/>
  <c r="BK476" i="2"/>
  <c r="BK471" i="2"/>
  <c r="BK446" i="2"/>
  <c r="BK431" i="2"/>
  <c r="J405" i="2"/>
  <c r="J397" i="2"/>
  <c r="BK380" i="2"/>
  <c r="J372" i="2"/>
  <c r="BK365" i="2"/>
  <c r="BK333" i="2"/>
  <c r="BK307" i="2"/>
  <c r="BK292" i="2"/>
  <c r="J279" i="2"/>
  <c r="J270" i="2"/>
  <c r="J232" i="2"/>
  <c r="BK203" i="2"/>
  <c r="J173" i="2"/>
  <c r="J160" i="2"/>
  <c r="J172" i="3"/>
  <c r="J165" i="3"/>
  <c r="BK162" i="3"/>
  <c r="BK156" i="3"/>
  <c r="J152" i="3"/>
  <c r="BK140" i="3"/>
  <c r="BK133" i="3"/>
  <c r="J126" i="3"/>
  <c r="BK161" i="3"/>
  <c r="J148" i="3"/>
  <c r="J141" i="3"/>
  <c r="BK135" i="3"/>
  <c r="BK129" i="3"/>
  <c r="J170" i="3"/>
  <c r="J163" i="3"/>
  <c r="J156" i="3"/>
  <c r="BK146" i="3"/>
  <c r="J142" i="3"/>
  <c r="J129" i="3"/>
  <c r="J171" i="3"/>
  <c r="BK168" i="3"/>
  <c r="J166" i="3"/>
  <c r="BK155" i="3"/>
  <c r="J150" i="3"/>
  <c r="BK143" i="3"/>
  <c r="J139" i="3"/>
  <c r="J132" i="3"/>
  <c r="J689" i="2"/>
  <c r="BK669" i="2"/>
  <c r="J649" i="2"/>
  <c r="BK591" i="2"/>
  <c r="BK586" i="2"/>
  <c r="J576" i="2"/>
  <c r="J552" i="2"/>
  <c r="BK541" i="2"/>
  <c r="J525" i="2"/>
  <c r="BK517" i="2"/>
  <c r="J478" i="2"/>
  <c r="BK448" i="2"/>
  <c r="J385" i="2"/>
  <c r="J373" i="2"/>
  <c r="J346" i="2"/>
  <c r="BK327" i="2"/>
  <c r="J290" i="2"/>
  <c r="BK280" i="2"/>
  <c r="BK273" i="2"/>
  <c r="BK258" i="2"/>
  <c r="J225" i="2"/>
  <c r="BK210" i="2"/>
  <c r="BK201" i="2"/>
  <c r="J162" i="2"/>
  <c r="BK671" i="2"/>
  <c r="BK649" i="2"/>
  <c r="J627" i="2"/>
  <c r="BK609" i="2"/>
  <c r="BK601" i="2"/>
  <c r="BK584" i="2"/>
  <c r="BK571" i="2"/>
  <c r="J553" i="2"/>
  <c r="J532" i="2"/>
  <c r="J524" i="2"/>
  <c r="BK520" i="2"/>
  <c r="J491" i="2"/>
  <c r="BK472" i="2"/>
  <c r="J445" i="2"/>
  <c r="BK413" i="2"/>
  <c r="J376" i="2"/>
  <c r="J348" i="2"/>
  <c r="J327" i="2"/>
  <c r="BK315" i="2"/>
  <c r="J305" i="2"/>
  <c r="BK289" i="2"/>
  <c r="J278" i="2"/>
  <c r="J251" i="2"/>
  <c r="BK219" i="2"/>
  <c r="J198" i="2"/>
  <c r="BK182" i="2"/>
  <c r="J691" i="2"/>
  <c r="BK685" i="2"/>
  <c r="BK667" i="2"/>
  <c r="J639" i="2"/>
  <c r="J596" i="2"/>
  <c r="BK590" i="2"/>
  <c r="J583" i="2"/>
  <c r="BK579" i="2"/>
  <c r="J559" i="2"/>
  <c r="BK539" i="2"/>
  <c r="BK527" i="2"/>
  <c r="BK519" i="2"/>
  <c r="J511" i="2"/>
  <c r="BK497" i="2"/>
  <c r="BK478" i="2"/>
  <c r="J466" i="2"/>
  <c r="BK437" i="2"/>
  <c r="J422" i="2"/>
  <c r="BK394" i="2"/>
  <c r="BK379" i="2"/>
  <c r="BK368" i="2"/>
  <c r="J356" i="2"/>
  <c r="BK330" i="2"/>
  <c r="J311" i="2"/>
  <c r="J292" i="2"/>
  <c r="J280" i="2"/>
  <c r="BK251" i="2"/>
  <c r="J228" i="2"/>
  <c r="J215" i="2"/>
  <c r="BK193" i="2"/>
  <c r="BK173" i="2"/>
  <c r="J641" i="2"/>
  <c r="J609" i="2"/>
  <c r="J587" i="2"/>
  <c r="J580" i="2"/>
  <c r="J545" i="2"/>
  <c r="J531" i="2"/>
  <c r="BK523" i="2"/>
  <c r="J501" i="2"/>
  <c r="BK490" i="2"/>
  <c r="J472" i="2"/>
  <c r="BK453" i="2"/>
  <c r="J437" i="2"/>
  <c r="J431" i="2"/>
  <c r="BK388" i="2"/>
  <c r="BK376" i="2"/>
  <c r="BK370" i="2"/>
  <c r="BK344" i="2"/>
  <c r="BK322" i="2"/>
  <c r="BK305" i="2"/>
  <c r="BK290" i="2"/>
  <c r="BK278" i="2"/>
  <c r="BK268" i="2"/>
  <c r="BK228" i="2"/>
  <c r="J201" i="2"/>
  <c r="J175" i="2"/>
  <c r="BK162" i="2"/>
  <c r="BK171" i="3"/>
  <c r="J169" i="3"/>
  <c r="BK164" i="3"/>
  <c r="J161" i="3"/>
  <c r="J155" i="3"/>
  <c r="J149" i="3"/>
  <c r="J138" i="3"/>
  <c r="BK127" i="3"/>
  <c r="J168" i="3"/>
  <c r="J159" i="3"/>
  <c r="J147" i="3"/>
  <c r="BK138" i="3"/>
  <c r="J131" i="3"/>
  <c r="J164" i="3"/>
  <c r="J158" i="3"/>
  <c r="J151" i="3"/>
  <c r="BK144" i="3"/>
  <c r="J135" i="3"/>
  <c r="J128" i="3"/>
  <c r="BK167" i="3"/>
  <c r="BK157" i="3"/>
  <c r="BK152" i="3"/>
  <c r="J145" i="3"/>
  <c r="BK134" i="3"/>
  <c r="P683" i="2" l="1"/>
  <c r="T683" i="2"/>
  <c r="P184" i="2"/>
  <c r="T184" i="2"/>
  <c r="R184" i="2"/>
  <c r="BK136" i="3"/>
  <c r="J136" i="3" s="1"/>
  <c r="J101" i="3" s="1"/>
  <c r="R157" i="2"/>
  <c r="P221" i="2"/>
  <c r="P235" i="2"/>
  <c r="P257" i="2"/>
  <c r="P277" i="2"/>
  <c r="P282" i="2"/>
  <c r="T285" i="2"/>
  <c r="R296" i="2"/>
  <c r="R336" i="2"/>
  <c r="R384" i="2"/>
  <c r="R467" i="2"/>
  <c r="P481" i="2"/>
  <c r="R518" i="2"/>
  <c r="R526" i="2"/>
  <c r="T577" i="2"/>
  <c r="BK595" i="2"/>
  <c r="J595" i="2" s="1"/>
  <c r="J125" i="2" s="1"/>
  <c r="P610" i="2"/>
  <c r="P652" i="2"/>
  <c r="BK672" i="2"/>
  <c r="J672" i="2"/>
  <c r="J128" i="2" s="1"/>
  <c r="P672" i="2"/>
  <c r="BK125" i="3"/>
  <c r="J125" i="3" s="1"/>
  <c r="J100" i="3" s="1"/>
  <c r="P125" i="3"/>
  <c r="P136" i="3"/>
  <c r="BK157" i="2"/>
  <c r="J157" i="2" s="1"/>
  <c r="J100" i="2" s="1"/>
  <c r="T157" i="2"/>
  <c r="R221" i="2"/>
  <c r="R235" i="2"/>
  <c r="BK257" i="2"/>
  <c r="J257" i="2" s="1"/>
  <c r="J106" i="2" s="1"/>
  <c r="T257" i="2"/>
  <c r="T277" i="2"/>
  <c r="BK282" i="2"/>
  <c r="J282" i="2"/>
  <c r="J108" i="2" s="1"/>
  <c r="BK285" i="2"/>
  <c r="J285" i="2" s="1"/>
  <c r="J109" i="2" s="1"/>
  <c r="R285" i="2"/>
  <c r="P296" i="2"/>
  <c r="BK336" i="2"/>
  <c r="J336" i="2"/>
  <c r="J113" i="2" s="1"/>
  <c r="BK384" i="2"/>
  <c r="J384" i="2" s="1"/>
  <c r="J114" i="2" s="1"/>
  <c r="P384" i="2"/>
  <c r="BK467" i="2"/>
  <c r="J467" i="2" s="1"/>
  <c r="J115" i="2" s="1"/>
  <c r="P467" i="2"/>
  <c r="BK481" i="2"/>
  <c r="J481" i="2" s="1"/>
  <c r="J119" i="2" s="1"/>
  <c r="R481" i="2"/>
  <c r="BK526" i="2"/>
  <c r="J526" i="2" s="1"/>
  <c r="J122" i="2" s="1"/>
  <c r="T526" i="2"/>
  <c r="P577" i="2"/>
  <c r="BK588" i="2"/>
  <c r="J588" i="2"/>
  <c r="J124" i="2" s="1"/>
  <c r="R588" i="2"/>
  <c r="P595" i="2"/>
  <c r="BK610" i="2"/>
  <c r="J610" i="2" s="1"/>
  <c r="J126" i="2" s="1"/>
  <c r="T610" i="2"/>
  <c r="R652" i="2"/>
  <c r="R672" i="2"/>
  <c r="R125" i="3"/>
  <c r="R136" i="3"/>
  <c r="P157" i="2"/>
  <c r="BK221" i="2"/>
  <c r="J221" i="2"/>
  <c r="J103" i="2" s="1"/>
  <c r="T221" i="2"/>
  <c r="BK235" i="2"/>
  <c r="J235" i="2" s="1"/>
  <c r="J105" i="2" s="1"/>
  <c r="T235" i="2"/>
  <c r="R257" i="2"/>
  <c r="BK277" i="2"/>
  <c r="J277" i="2" s="1"/>
  <c r="J107" i="2" s="1"/>
  <c r="R277" i="2"/>
  <c r="R282" i="2"/>
  <c r="T282" i="2"/>
  <c r="P285" i="2"/>
  <c r="BK296" i="2"/>
  <c r="J296" i="2"/>
  <c r="J112" i="2" s="1"/>
  <c r="T296" i="2"/>
  <c r="P336" i="2"/>
  <c r="T336" i="2"/>
  <c r="T384" i="2"/>
  <c r="T467" i="2"/>
  <c r="T481" i="2"/>
  <c r="BK518" i="2"/>
  <c r="J518" i="2" s="1"/>
  <c r="J121" i="2" s="1"/>
  <c r="P518" i="2"/>
  <c r="T518" i="2"/>
  <c r="P526" i="2"/>
  <c r="BK577" i="2"/>
  <c r="J577" i="2"/>
  <c r="J123" i="2" s="1"/>
  <c r="R577" i="2"/>
  <c r="P588" i="2"/>
  <c r="T588" i="2"/>
  <c r="R595" i="2"/>
  <c r="T595" i="2"/>
  <c r="R610" i="2"/>
  <c r="BK652" i="2"/>
  <c r="J652" i="2" s="1"/>
  <c r="J127" i="2" s="1"/>
  <c r="T652" i="2"/>
  <c r="T672" i="2"/>
  <c r="T125" i="3"/>
  <c r="T136" i="3"/>
  <c r="BK477" i="2"/>
  <c r="J477" i="2" s="1"/>
  <c r="J117" i="2" s="1"/>
  <c r="BK686" i="2"/>
  <c r="J686" i="2"/>
  <c r="J131" i="2" s="1"/>
  <c r="BK688" i="2"/>
  <c r="J688" i="2" s="1"/>
  <c r="J132" i="2" s="1"/>
  <c r="BK231" i="2"/>
  <c r="J231" i="2"/>
  <c r="J104" i="2" s="1"/>
  <c r="BK293" i="2"/>
  <c r="J293" i="2"/>
  <c r="J110" i="2" s="1"/>
  <c r="BK475" i="2"/>
  <c r="J475" i="2" s="1"/>
  <c r="J116" i="2" s="1"/>
  <c r="BK218" i="2"/>
  <c r="BK184" i="2" s="1"/>
  <c r="J184" i="2" s="1"/>
  <c r="J101" i="2" s="1"/>
  <c r="BK479" i="2"/>
  <c r="J479" i="2" s="1"/>
  <c r="J118" i="2" s="1"/>
  <c r="BK516" i="2"/>
  <c r="J516" i="2"/>
  <c r="J120" i="2" s="1"/>
  <c r="BK684" i="2"/>
  <c r="J684" i="2" s="1"/>
  <c r="J130" i="2" s="1"/>
  <c r="BK690" i="2"/>
  <c r="J690" i="2"/>
  <c r="J133" i="2" s="1"/>
  <c r="E85" i="3"/>
  <c r="J93" i="3"/>
  <c r="F119" i="3"/>
  <c r="J120" i="3"/>
  <c r="BE127" i="3"/>
  <c r="BE129" i="3"/>
  <c r="BE130" i="3"/>
  <c r="BE135" i="3"/>
  <c r="BE137" i="3"/>
  <c r="BE139" i="3"/>
  <c r="BE144" i="3"/>
  <c r="BE145" i="3"/>
  <c r="BE146" i="3"/>
  <c r="BE149" i="3"/>
  <c r="BE161" i="3"/>
  <c r="BE164" i="3"/>
  <c r="BE170" i="3"/>
  <c r="BE133" i="3"/>
  <c r="BE138" i="3"/>
  <c r="BE140" i="3"/>
  <c r="BE143" i="3"/>
  <c r="BE147" i="3"/>
  <c r="BE157" i="3"/>
  <c r="BE158" i="3"/>
  <c r="BE159" i="3"/>
  <c r="BE162" i="3"/>
  <c r="BE171" i="3"/>
  <c r="J91" i="3"/>
  <c r="F120" i="3"/>
  <c r="BE126" i="3"/>
  <c r="BE131" i="3"/>
  <c r="BE142" i="3"/>
  <c r="BE148" i="3"/>
  <c r="BE152" i="3"/>
  <c r="BE153" i="3"/>
  <c r="BE154" i="3"/>
  <c r="BE155" i="3"/>
  <c r="BE156" i="3"/>
  <c r="BE163" i="3"/>
  <c r="BE165" i="3"/>
  <c r="BE166" i="3"/>
  <c r="BE168" i="3"/>
  <c r="BE128" i="3"/>
  <c r="BE132" i="3"/>
  <c r="BE134" i="3"/>
  <c r="BE141" i="3"/>
  <c r="BE150" i="3"/>
  <c r="BE151" i="3"/>
  <c r="BE160" i="3"/>
  <c r="BE167" i="3"/>
  <c r="BE169" i="3"/>
  <c r="BE172" i="3"/>
  <c r="F93" i="2"/>
  <c r="E143" i="2"/>
  <c r="J152" i="2"/>
  <c r="BE193" i="2"/>
  <c r="BE210" i="2"/>
  <c r="BE216" i="2"/>
  <c r="BE219" i="2"/>
  <c r="BE222" i="2"/>
  <c r="BE254" i="2"/>
  <c r="BE276" i="2"/>
  <c r="BE280" i="2"/>
  <c r="BE287" i="2"/>
  <c r="BE300" i="2"/>
  <c r="BE311" i="2"/>
  <c r="BE325" i="2"/>
  <c r="BE327" i="2"/>
  <c r="BE346" i="2"/>
  <c r="BE348" i="2"/>
  <c r="BE356" i="2"/>
  <c r="BE357" i="2"/>
  <c r="BE378" i="2"/>
  <c r="BE416" i="2"/>
  <c r="BE449" i="2"/>
  <c r="BE454" i="2"/>
  <c r="BE460" i="2"/>
  <c r="BE466" i="2"/>
  <c r="BE482" i="2"/>
  <c r="BE511" i="2"/>
  <c r="BE513" i="2"/>
  <c r="BE517" i="2"/>
  <c r="BE524" i="2"/>
  <c r="BE528" i="2"/>
  <c r="BE530" i="2"/>
  <c r="BE532" i="2"/>
  <c r="BE539" i="2"/>
  <c r="BE553" i="2"/>
  <c r="BE556" i="2"/>
  <c r="BE571" i="2"/>
  <c r="BE576" i="2"/>
  <c r="BE581" i="2"/>
  <c r="BE584" i="2"/>
  <c r="BE590" i="2"/>
  <c r="BE591" i="2"/>
  <c r="BE593" i="2"/>
  <c r="BE601" i="2"/>
  <c r="BE619" i="2"/>
  <c r="BE639" i="2"/>
  <c r="BE647" i="2"/>
  <c r="BE659" i="2"/>
  <c r="BE667" i="2"/>
  <c r="BE669" i="2"/>
  <c r="J91" i="2"/>
  <c r="BE177" i="2"/>
  <c r="BE195" i="2"/>
  <c r="BE198" i="2"/>
  <c r="BE201" i="2"/>
  <c r="BE205" i="2"/>
  <c r="BE215" i="2"/>
  <c r="BE266" i="2"/>
  <c r="BE270" i="2"/>
  <c r="BE275" i="2"/>
  <c r="BE278" i="2"/>
  <c r="BE281" i="2"/>
  <c r="BE289" i="2"/>
  <c r="BE297" i="2"/>
  <c r="BE309" i="2"/>
  <c r="BE313" i="2"/>
  <c r="BE318" i="2"/>
  <c r="BE333" i="2"/>
  <c r="BE335" i="2"/>
  <c r="BE337" i="2"/>
  <c r="BE344" i="2"/>
  <c r="BE370" i="2"/>
  <c r="BE372" i="2"/>
  <c r="BE375" i="2"/>
  <c r="BE380" i="2"/>
  <c r="BE400" i="2"/>
  <c r="BE445" i="2"/>
  <c r="BE446" i="2"/>
  <c r="BE471" i="2"/>
  <c r="BE473" i="2"/>
  <c r="BE520" i="2"/>
  <c r="BE521" i="2"/>
  <c r="BE522" i="2"/>
  <c r="BE523" i="2"/>
  <c r="BE542" i="2"/>
  <c r="BE551" i="2"/>
  <c r="BE552" i="2"/>
  <c r="BE573" i="2"/>
  <c r="BE586" i="2"/>
  <c r="BE603" i="2"/>
  <c r="BE606" i="2"/>
  <c r="BE609" i="2"/>
  <c r="BE627" i="2"/>
  <c r="BE649" i="2"/>
  <c r="BE653" i="2"/>
  <c r="BE671" i="2"/>
  <c r="BE673" i="2"/>
  <c r="BE681" i="2"/>
  <c r="BE685" i="2"/>
  <c r="BE689" i="2"/>
  <c r="BE691" i="2"/>
  <c r="J93" i="2"/>
  <c r="F152" i="2"/>
  <c r="BE158" i="2"/>
  <c r="BE160" i="2"/>
  <c r="BE173" i="2"/>
  <c r="BE203" i="2"/>
  <c r="BE206" i="2"/>
  <c r="BE208" i="2"/>
  <c r="BE225" i="2"/>
  <c r="BE228" i="2"/>
  <c r="BE258" i="2"/>
  <c r="BE264" i="2"/>
  <c r="BE273" i="2"/>
  <c r="BE279" i="2"/>
  <c r="BE283" i="2"/>
  <c r="BE290" i="2"/>
  <c r="BE307" i="2"/>
  <c r="BE359" i="2"/>
  <c r="BE368" i="2"/>
  <c r="BE373" i="2"/>
  <c r="BE383" i="2"/>
  <c r="BE385" i="2"/>
  <c r="BE397" i="2"/>
  <c r="BE403" i="2"/>
  <c r="BE434" i="2"/>
  <c r="BE448" i="2"/>
  <c r="BE451" i="2"/>
  <c r="BE453" i="2"/>
  <c r="BE476" i="2"/>
  <c r="BE478" i="2"/>
  <c r="BE480" i="2"/>
  <c r="BE497" i="2"/>
  <c r="BE501" i="2"/>
  <c r="BE504" i="2"/>
  <c r="BE515" i="2"/>
  <c r="BE525" i="2"/>
  <c r="BE535" i="2"/>
  <c r="BE540" i="2"/>
  <c r="BE541" i="2"/>
  <c r="BE545" i="2"/>
  <c r="BE578" i="2"/>
  <c r="BE579" i="2"/>
  <c r="BE585" i="2"/>
  <c r="BE587" i="2"/>
  <c r="BE589" i="2"/>
  <c r="BE596" i="2"/>
  <c r="BE651" i="2"/>
  <c r="BE665" i="2"/>
  <c r="BE162" i="2"/>
  <c r="BE167" i="2"/>
  <c r="BE175" i="2"/>
  <c r="BE182" i="2"/>
  <c r="BE185" i="2"/>
  <c r="BE212" i="2"/>
  <c r="BE214" i="2"/>
  <c r="BE232" i="2"/>
  <c r="BE236" i="2"/>
  <c r="BE239" i="2"/>
  <c r="BE245" i="2"/>
  <c r="BE248" i="2"/>
  <c r="BE251" i="2"/>
  <c r="BE268" i="2"/>
  <c r="BE284" i="2"/>
  <c r="BE286" i="2"/>
  <c r="BE292" i="2"/>
  <c r="BE294" i="2"/>
  <c r="BE302" i="2"/>
  <c r="BE305" i="2"/>
  <c r="BE315" i="2"/>
  <c r="BE320" i="2"/>
  <c r="BE322" i="2"/>
  <c r="BE330" i="2"/>
  <c r="BE351" i="2"/>
  <c r="BE354" i="2"/>
  <c r="BE365" i="2"/>
  <c r="BE366" i="2"/>
  <c r="BE376" i="2"/>
  <c r="BE379" i="2"/>
  <c r="BE388" i="2"/>
  <c r="BE391" i="2"/>
  <c r="BE394" i="2"/>
  <c r="BE405" i="2"/>
  <c r="BE413" i="2"/>
  <c r="BE422" i="2"/>
  <c r="BE425" i="2"/>
  <c r="BE431" i="2"/>
  <c r="BE437" i="2"/>
  <c r="BE468" i="2"/>
  <c r="BE472" i="2"/>
  <c r="BE474" i="2"/>
  <c r="BE486" i="2"/>
  <c r="BE490" i="2"/>
  <c r="BE491" i="2"/>
  <c r="BE494" i="2"/>
  <c r="BE508" i="2"/>
  <c r="BE519" i="2"/>
  <c r="BE527" i="2"/>
  <c r="BE529" i="2"/>
  <c r="BE531" i="2"/>
  <c r="BE538" i="2"/>
  <c r="BE548" i="2"/>
  <c r="BE559" i="2"/>
  <c r="BE565" i="2"/>
  <c r="BE567" i="2"/>
  <c r="BE580" i="2"/>
  <c r="BE582" i="2"/>
  <c r="BE583" i="2"/>
  <c r="BE592" i="2"/>
  <c r="BE594" i="2"/>
  <c r="BE599" i="2"/>
  <c r="BE608" i="2"/>
  <c r="BE611" i="2"/>
  <c r="BE633" i="2"/>
  <c r="BE641" i="2"/>
  <c r="BE679" i="2"/>
  <c r="BE687" i="2"/>
  <c r="F39" i="2"/>
  <c r="BD96" i="1"/>
  <c r="J36" i="3"/>
  <c r="AW97" i="1" s="1"/>
  <c r="F37" i="3"/>
  <c r="BB97" i="1" s="1"/>
  <c r="F36" i="2"/>
  <c r="BA96" i="1" s="1"/>
  <c r="AS94" i="1"/>
  <c r="F36" i="3"/>
  <c r="BA97" i="1" s="1"/>
  <c r="F38" i="3"/>
  <c r="BC97" i="1" s="1"/>
  <c r="J36" i="2"/>
  <c r="AW96" i="1"/>
  <c r="F37" i="2"/>
  <c r="BB96" i="1"/>
  <c r="F38" i="2"/>
  <c r="BC96" i="1"/>
  <c r="F39" i="3"/>
  <c r="BD97" i="1" s="1"/>
  <c r="J218" i="2" l="1"/>
  <c r="J102" i="2" s="1"/>
  <c r="R124" i="3"/>
  <c r="R123" i="3" s="1"/>
  <c r="T156" i="2"/>
  <c r="T124" i="3"/>
  <c r="T123" i="3" s="1"/>
  <c r="P124" i="3"/>
  <c r="P123" i="3" s="1"/>
  <c r="AU97" i="1" s="1"/>
  <c r="R295" i="2"/>
  <c r="T295" i="2"/>
  <c r="R156" i="2"/>
  <c r="R155" i="2" s="1"/>
  <c r="P156" i="2"/>
  <c r="P295" i="2"/>
  <c r="BK683" i="2"/>
  <c r="J683" i="2" s="1"/>
  <c r="J129" i="2" s="1"/>
  <c r="BK295" i="2"/>
  <c r="J295" i="2" s="1"/>
  <c r="J111" i="2" s="1"/>
  <c r="BK124" i="3"/>
  <c r="J124" i="3" s="1"/>
  <c r="J99" i="3" s="1"/>
  <c r="BK156" i="2"/>
  <c r="F35" i="2"/>
  <c r="AZ96" i="1" s="1"/>
  <c r="BC95" i="1"/>
  <c r="BC94" i="1" s="1"/>
  <c r="W32" i="1" s="1"/>
  <c r="BB95" i="1"/>
  <c r="AX95" i="1"/>
  <c r="J35" i="3"/>
  <c r="AV97" i="1" s="1"/>
  <c r="AT97" i="1" s="1"/>
  <c r="BD95" i="1"/>
  <c r="BD94" i="1" s="1"/>
  <c r="W33" i="1" s="1"/>
  <c r="BA95" i="1"/>
  <c r="AW95" i="1" s="1"/>
  <c r="F35" i="3"/>
  <c r="AZ97" i="1" s="1"/>
  <c r="J35" i="2"/>
  <c r="AV96" i="1" s="1"/>
  <c r="AT96" i="1" s="1"/>
  <c r="BK155" i="2" l="1"/>
  <c r="J155" i="2"/>
  <c r="J98" i="2" s="1"/>
  <c r="P155" i="2"/>
  <c r="AU96" i="1" s="1"/>
  <c r="AU95" i="1" s="1"/>
  <c r="AU94" i="1" s="1"/>
  <c r="T155" i="2"/>
  <c r="BK123" i="3"/>
  <c r="J123" i="3" s="1"/>
  <c r="J32" i="3" s="1"/>
  <c r="AG97" i="1" s="1"/>
  <c r="J156" i="2"/>
  <c r="J99" i="2"/>
  <c r="BA94" i="1"/>
  <c r="AW94" i="1" s="1"/>
  <c r="AK30" i="1" s="1"/>
  <c r="AY95" i="1"/>
  <c r="BB94" i="1"/>
  <c r="W31" i="1" s="1"/>
  <c r="AY94" i="1"/>
  <c r="AZ95" i="1"/>
  <c r="AZ94" i="1" s="1"/>
  <c r="W29" i="1" s="1"/>
  <c r="J41" i="3" l="1"/>
  <c r="J98" i="3"/>
  <c r="AN97" i="1"/>
  <c r="J32" i="2"/>
  <c r="AG96" i="1"/>
  <c r="AG95" i="1" s="1"/>
  <c r="AG94" i="1" s="1"/>
  <c r="AK26" i="1" s="1"/>
  <c r="AK35" i="1" s="1"/>
  <c r="AX94" i="1"/>
  <c r="AV94" i="1"/>
  <c r="AK29" i="1" s="1"/>
  <c r="AV95" i="1"/>
  <c r="AT95" i="1" s="1"/>
  <c r="W30" i="1"/>
  <c r="AN95" i="1" l="1"/>
  <c r="J41" i="2"/>
  <c r="AN96" i="1"/>
  <c r="AT94" i="1"/>
  <c r="AN94" i="1" l="1"/>
</calcChain>
</file>

<file path=xl/sharedStrings.xml><?xml version="1.0" encoding="utf-8"?>
<sst xmlns="http://schemas.openxmlformats.org/spreadsheetml/2006/main" count="6979" uniqueCount="1356">
  <si>
    <t>Export Komplet</t>
  </si>
  <si>
    <t/>
  </si>
  <si>
    <t>2.0</t>
  </si>
  <si>
    <t>False</t>
  </si>
  <si>
    <t>{3ed96c61-e177-42f5-85cb-83543f41450f}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</si>
  <si>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</si>
  <si>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</si>
  <si>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</si>
  <si>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</si>
  <si>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</si>
  <si>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</si>
  <si>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</si>
  <si>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</si>
  <si>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</si>
  <si>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Waclawik014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</si>
  <si>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</si>
  <si>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</si>
  <si>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Masarykova univerzita Brno, areál UK Bohunice, Kamenice 755/5, Brno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</si>
  <si>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</si>
  <si>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</si>
  <si>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</si>
  <si>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</si>
  <si>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</si>
  <si>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</si>
  <si>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</si>
  <si>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</si>
  <si>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</si>
  <si>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</si>
  <si>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</si>
  <si>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</si>
  <si>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</si>
  <si>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</si>
  <si>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</si>
  <si>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</si>
  <si>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</si>
  <si>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</si>
  <si>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</si>
  <si>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</si>
  <si>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</si>
  <si>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</si>
  <si>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</si>
  <si>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</si>
  <si>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</si>
  <si>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</si>
  <si>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</si>
  <si>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</si>
  <si>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</si>
  <si>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</si>
  <si>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</si>
  <si>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</si>
  <si>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</si>
  <si>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</si>
  <si>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</si>
  <si>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</si>
  <si>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</si>
  <si>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</si>
  <si>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</si>
  <si>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</si>
  <si>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</si>
  <si>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</si>
  <si>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</si>
  <si>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</si>
  <si>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</si>
  <si>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</si>
  <si>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</si>
  <si>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</si>
  <si>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</si>
  <si>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</si>
  <si>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</si>
  <si>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</si>
  <si>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</si>
  <si>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</si>
  <si>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</si>
  <si>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</si>
  <si>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</si>
  <si>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</si>
  <si>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18</t>
  </si>
  <si>
    <t>Vestavba pavilonu A18 v areálu UKB - stavební část</t>
  </si>
  <si>
    <t>STA</t>
  </si>
  <si>
    <t>1</t>
  </si>
  <si>
    <t>{4f44cc56-b181-43cc-9a5e-0b8cc9599b83}</t>
  </si>
  <si>
    <t>2</t>
  </si>
  <si>
    <t>/</t>
  </si>
  <si>
    <t>18.1</t>
  </si>
  <si>
    <t>Stavební část</t>
  </si>
  <si>
    <t>Soupis</t>
  </si>
  <si>
    <t>{fae56f74-ac04-4c99-b377-daad7af26d20}</t>
  </si>
  <si>
    <t>18.2</t>
  </si>
  <si>
    <t>Vedlejší rozpočtové náklady</t>
  </si>
  <si>
    <t>{49fd8e8d-16ab-40a5-a234-8422b2028db1}</t>
  </si>
  <si>
    <t>KRYCÍ LIST SOUPISU PRACÍ</t>
  </si>
  <si>
    <t>Objekt:</t>
  </si>
  <si>
    <t>18 - Vestavba pavilonu A18 v areálu UKB - stavební část</t>
  </si>
  <si>
    <t>Soupis:</t>
  </si>
  <si>
    <t>18.1 -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</si>
  <si>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</si>
  <si>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</si>
  <si>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</si>
  <si>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</si>
  <si>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</si>
  <si>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</si>
  <si>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</si>
  <si>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</si>
  <si>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  23 - Zakládání - piloty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</si>
  <si>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</si>
  <si>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</si>
  <si>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</si>
  <si>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</si>
  <si>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910 - Ostatní výrobky</t>
  </si>
  <si>
    <t xml:space="preserve">    911 - Speciální vybavení</t>
  </si>
  <si>
    <t xml:space="preserve">    997 - Přesun sutě</t>
  </si>
  <si>
    <t xml:space="preserve">    998 - Přesun hmot</t>
  </si>
  <si>
    <t>PSV -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</si>
  <si>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</si>
  <si>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</si>
  <si>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</si>
  <si>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716 - Protipožární nástřik</t>
  </si>
  <si>
    <t xml:space="preserve">    720 - ZTI</t>
  </si>
  <si>
    <t xml:space="preserve">    723 - Plynoinstalace</t>
  </si>
  <si>
    <t xml:space="preserve">    730 - Vytápění+RTCH</t>
  </si>
  <si>
    <t xml:space="preserve">    763 - Konstrukce suché výstavby</t>
  </si>
  <si>
    <t xml:space="preserve">    766 - Konstrukce truhlářské</t>
  </si>
  <si>
    <t xml:space="preserve">    7661 - Dveře</t>
  </si>
  <si>
    <t xml:space="preserve">    767 - Konstrukce zámečnické</t>
  </si>
  <si>
    <t xml:space="preserve">    7671 - Prosklené fasády</t>
  </si>
  <si>
    <t xml:space="preserve">    7672 - Předokenní žaluzie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</si>
  <si>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</si>
  <si>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</si>
  <si>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</si>
  <si>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</si>
  <si>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M</t>
  </si>
  <si>
    <t xml:space="preserve">    M21 - Elektroinstalace - silnoproud</t>
  </si>
  <si>
    <t xml:space="preserve">    M22 - Elektroinstalace - slaboproud</t>
  </si>
  <si>
    <t xml:space="preserve">    M23 - MaR</t>
  </si>
  <si>
    <t xml:space="preserve">    M24 - VZT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</si>
  <si>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</si>
  <si>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</si>
  <si>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</si>
  <si>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</si>
  <si>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</si>
  <si>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</si>
  <si>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</si>
  <si>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</si>
  <si>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</si>
  <si>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</si>
  <si>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</si>
  <si>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</si>
  <si>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</si>
  <si>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</si>
  <si>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</si>
  <si>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</si>
  <si>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</si>
  <si>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</si>
  <si>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</si>
  <si>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</si>
  <si>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4</t>
  </si>
  <si>
    <t>1195287337</t>
  </si>
  <si>
    <t>VV</t>
  </si>
  <si>
    <t>22,57*9,645+18,825*5,9</t>
  </si>
  <si>
    <t>122251104</t>
  </si>
  <si>
    <t>Odkopávky a prokopávky nezapažené strojně v hornině třídy těžitelnosti I skupiny 3 přes 100 do 500 m3</t>
  </si>
  <si>
    <t>m3</t>
  </si>
  <si>
    <t>385003863</t>
  </si>
  <si>
    <t>(22,57*9,645+18,825*5,9)*0,43</t>
  </si>
  <si>
    <t>3</t>
  </si>
  <si>
    <t>132251103</t>
  </si>
  <si>
    <t>Hloubení nezapažených rýh šířky do 800 mm strojně s urovnáním dna do předepsaného profilu a spádu v hornině třídy těžitelnosti I skupiny 3 přes 50 do 100 m3</t>
  </si>
  <si>
    <t>-748542138</t>
  </si>
  <si>
    <t>(13,24+1,765+0,4+0,4+1,77)*0,4*0,35</t>
  </si>
  <si>
    <t>(14,825+3,91+30,11)*0,4*1,45</t>
  </si>
  <si>
    <t>61,47*(0,6+0,85)/2*0,65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</si>
  <si>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</si>
  <si>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</si>
  <si>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</si>
  <si>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500923439</t>
  </si>
  <si>
    <t>"výkopek"</t>
  </si>
  <si>
    <t>141,365+59,759</t>
  </si>
  <si>
    <t>"ponecháno pro zásypy"</t>
  </si>
  <si>
    <t>-18,890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</si>
  <si>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</si>
  <si>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</si>
  <si>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</si>
  <si>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-1905862157</t>
  </si>
  <si>
    <t>182,234*5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</si>
  <si>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</si>
  <si>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</si>
  <si>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</si>
  <si>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</si>
  <si>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-2102384751</t>
  </si>
  <si>
    <t>182,234*1,8</t>
  </si>
  <si>
    <t>7</t>
  </si>
  <si>
    <t>174151101</t>
  </si>
  <si>
    <t>Zásyp sypaninou z jakékoliv horniny strojně s uložením výkopku ve vrstvách se zhutněním jam, šachet, rýh nebo kolem objektů v těchto vykopávkách</t>
  </si>
  <si>
    <t>421425538</t>
  </si>
  <si>
    <t>"odečet XPS"</t>
  </si>
  <si>
    <t>-55,991*0,18</t>
  </si>
  <si>
    <t>8</t>
  </si>
  <si>
    <t>181951112</t>
  </si>
  <si>
    <t>Úprava pláně vyrovnáním výškových rozdílů strojně v hornině třídy těžitelnosti I, skupiny 1 až 3 se zhutněním</t>
  </si>
  <si>
    <t>1141441762</t>
  </si>
  <si>
    <t>Zakládání</t>
  </si>
  <si>
    <t>9</t>
  </si>
  <si>
    <t>213141111</t>
  </si>
  <si>
    <t>Zřízení vrstvy z geotextilie  filtrační, separační, odvodňovací, ochranné, výztužné nebo protierozní v rovině nebo ve sklonu do 1:5, šířky do 3 m</t>
  </si>
  <si>
    <t>-1399436649</t>
  </si>
  <si>
    <t xml:space="preserve">"skladba CH1" </t>
  </si>
  <si>
    <t>64,2</t>
  </si>
  <si>
    <t>"skladba CH2"</t>
  </si>
  <si>
    <t>224,5</t>
  </si>
  <si>
    <t>"po obvodu"</t>
  </si>
  <si>
    <t>60,9*0,3*2</t>
  </si>
  <si>
    <t>10</t>
  </si>
  <si>
    <t>M</t>
  </si>
  <si>
    <t>69311081</t>
  </si>
  <si>
    <t>geotextilie netkaná separační, ochranná, filtrační, drenážní PES 300g/m2</t>
  </si>
  <si>
    <t>-353844175</t>
  </si>
  <si>
    <t>325,24*1,15</t>
  </si>
  <si>
    <t>11</t>
  </si>
  <si>
    <t>271532212</t>
  </si>
  <si>
    <t>Podsyp pod základové konstrukce se zhutněním a urovnáním povrchu z kameniva hrubého, frakce 16 - 32 mm</t>
  </si>
  <si>
    <t>405136090</t>
  </si>
  <si>
    <t>"frakce 0-32"</t>
  </si>
  <si>
    <t>(9,82*(1,77+0,4)+12,44*18,18-3,9*14,425-1,1*2,7-1,1*1)*0,15</t>
  </si>
  <si>
    <t>12</t>
  </si>
  <si>
    <t>273313511</t>
  </si>
  <si>
    <t>Základy z betonu prostého desky z betonu kamenem neprokládaného tř. C 12/15</t>
  </si>
  <si>
    <t>-1315383140</t>
  </si>
  <si>
    <t>"podkladní beton"</t>
  </si>
  <si>
    <t>256,5*0,1</t>
  </si>
  <si>
    <t>13</t>
  </si>
  <si>
    <t>273321411</t>
  </si>
  <si>
    <t>Základy z betonu železového (bez výztuže) desky z betonu bez zvláštních nároků na prostředí tř. C 20/25</t>
  </si>
  <si>
    <t>690578865</t>
  </si>
  <si>
    <t>256,5*0,15</t>
  </si>
  <si>
    <t>14</t>
  </si>
  <si>
    <t>273351121</t>
  </si>
  <si>
    <t>Bednění základů desek zřízení</t>
  </si>
  <si>
    <t>698574361</t>
  </si>
  <si>
    <t>(56,84+1,1*2+1,46)*0,25</t>
  </si>
  <si>
    <t>273351122</t>
  </si>
  <si>
    <t>Bednění základů desek odstranění</t>
  </si>
  <si>
    <t>-2091509667</t>
  </si>
  <si>
    <t>16</t>
  </si>
  <si>
    <t>273362021</t>
  </si>
  <si>
    <t>Výztuž základů desek ze svařovaných sítí z drátů typu KARI</t>
  </si>
  <si>
    <t>-289900076</t>
  </si>
  <si>
    <t>256,5*1,3*5,4/1000</t>
  </si>
  <si>
    <t>17</t>
  </si>
  <si>
    <t>274313511</t>
  </si>
  <si>
    <t>Základy z betonu prostého pasy betonu kamenem neprokládaného tř. C 12/15</t>
  </si>
  <si>
    <t>630769260</t>
  </si>
  <si>
    <t>(14,425+3,91+30,11)*0,4*1,7</t>
  </si>
  <si>
    <t>274321411</t>
  </si>
  <si>
    <t>Základy z betonu železového (bez výztuže) pasy z betonu bez zvláštních nároků na prostředí tř. C 20/25</t>
  </si>
  <si>
    <t>-1784122356</t>
  </si>
  <si>
    <t>(13,24+1,765+0,4+1,77+0,4)*0,4*0,6</t>
  </si>
  <si>
    <t>19</t>
  </si>
  <si>
    <t>274351121</t>
  </si>
  <si>
    <t>Bednění základů pasů rovné zřízení</t>
  </si>
  <si>
    <t>-934659265</t>
  </si>
  <si>
    <t>(65,58-16,775)*0,15+16,775*0,25+56,84*0,65</t>
  </si>
  <si>
    <t>20</t>
  </si>
  <si>
    <t>274351122</t>
  </si>
  <si>
    <t>Bednění základů pasů rovné odstranění</t>
  </si>
  <si>
    <t>-114521206</t>
  </si>
  <si>
    <t>274353111</t>
  </si>
  <si>
    <t>Bednění kotevních otvorů a prostupů v základových konstrukcích v pasech včetně polohového zajištění a odbednění, popř. ztraceného bednění z pletiva apod. průřezu přes 0,01 do 0,02 m2, hl. do 0,50 m</t>
  </si>
  <si>
    <t>kus</t>
  </si>
  <si>
    <t>504535921</t>
  </si>
  <si>
    <t>22</t>
  </si>
  <si>
    <t>274361821</t>
  </si>
  <si>
    <t>Výztuž základů pasů z betonářské oceli 10 505 (R) nebo BSt 500</t>
  </si>
  <si>
    <t>-1421189439</t>
  </si>
  <si>
    <t>4,218*0,11</t>
  </si>
  <si>
    <t>23</t>
  </si>
  <si>
    <t>Zakládání - piloty</t>
  </si>
  <si>
    <t>230-001</t>
  </si>
  <si>
    <t>M+D mikropiloty D R35N, kompletní provedení</t>
  </si>
  <si>
    <t>m</t>
  </si>
  <si>
    <t>726179727</t>
  </si>
  <si>
    <t>9*6</t>
  </si>
  <si>
    <t>Svislé a kompletní konstrukce</t>
  </si>
  <si>
    <t>24</t>
  </si>
  <si>
    <t>317168026</t>
  </si>
  <si>
    <t>Překlady keramické ploché osazené do maltového lože, výšky překladu 71 mm šířky 145 mm, délky 2250 mm</t>
  </si>
  <si>
    <t>-887671240</t>
  </si>
  <si>
    <t>"mezi mč.112b a 119"</t>
  </si>
  <si>
    <t>25</t>
  </si>
  <si>
    <t>340231035</t>
  </si>
  <si>
    <t>Zazdívka otvorů v příčkách nebo stěnách děrovanými cihlami plochy přes 1 do 4 m2 , tloušťka příčky 140 mm</t>
  </si>
  <si>
    <t>2003867272</t>
  </si>
  <si>
    <t>1,7*0,8</t>
  </si>
  <si>
    <t>26</t>
  </si>
  <si>
    <t>342291121</t>
  </si>
  <si>
    <t>Ukotvení příček  plochými kotvami, do konstrukce cihelné</t>
  </si>
  <si>
    <t>1656289666</t>
  </si>
  <si>
    <t>1,7*2</t>
  </si>
  <si>
    <t>Komunikace pozemní</t>
  </si>
  <si>
    <t>27</t>
  </si>
  <si>
    <t>564751111</t>
  </si>
  <si>
    <t>Podklad nebo kryt z kameniva hrubého drceného  vel. 32-63 mm s rozprostřením a zhutněním, po zhutnění tl. 150 mm</t>
  </si>
  <si>
    <t>-1747619018</t>
  </si>
  <si>
    <t>Úpravy povrchů, podlahy a osazování výplní</t>
  </si>
  <si>
    <t>28</t>
  </si>
  <si>
    <t>631342232</t>
  </si>
  <si>
    <t>Cementová litá pěna – pěnobeton tl. přes 120 do 240 mm, objemové hmotnosti 600 kg/m3</t>
  </si>
  <si>
    <t>1189982715</t>
  </si>
  <si>
    <t>"skladba P3"</t>
  </si>
  <si>
    <t>65*0,203</t>
  </si>
  <si>
    <t>29</t>
  </si>
  <si>
    <t>632441223</t>
  </si>
  <si>
    <t>Potěr anhydritový samonivelační litý tř. C 30, tl. přes 35 do 40 mm</t>
  </si>
  <si>
    <t>1206510861</t>
  </si>
  <si>
    <t>65</t>
  </si>
  <si>
    <t>"skladba P5"</t>
  </si>
  <si>
    <t>41,8</t>
  </si>
  <si>
    <t>30</t>
  </si>
  <si>
    <t>632441225</t>
  </si>
  <si>
    <t>Potěr anhydritový samonivelační litý tř. C 30, tl. přes 45 do 50 mm</t>
  </si>
  <si>
    <t>-2062285416</t>
  </si>
  <si>
    <t>"skladba P4"</t>
  </si>
  <si>
    <t>205,4</t>
  </si>
  <si>
    <t>31</t>
  </si>
  <si>
    <t>632441293</t>
  </si>
  <si>
    <t>Potěr anhydritový samonivelační litý Příplatek k cenám za každých dalších i započatých 5 mm tloušťky přes 50 mm tř. C 30</t>
  </si>
  <si>
    <t>-1316759527</t>
  </si>
  <si>
    <t>205,4*(56-50)/5</t>
  </si>
  <si>
    <t>32</t>
  </si>
  <si>
    <t>637111111</t>
  </si>
  <si>
    <t>Okapový chodník z kameniva  s udusáním a urovnáním povrchu ze štěrkopísku tl. 100 mm</t>
  </si>
  <si>
    <t>-1348673974</t>
  </si>
  <si>
    <t>"skladba CH1"</t>
  </si>
  <si>
    <t>33</t>
  </si>
  <si>
    <t>637121111</t>
  </si>
  <si>
    <t>Okapový chodník z kameniva  s udusáním a urovnáním povrchu z kačírku tl. 100 mm</t>
  </si>
  <si>
    <t>-824660090</t>
  </si>
  <si>
    <t>Ostatní konstrukce a práce, bourání</t>
  </si>
  <si>
    <t>34</t>
  </si>
  <si>
    <t>949101111</t>
  </si>
  <si>
    <t>Lešení pomocné pracovní pro objekty pozemních staveb  pro zatížení do 150 kg/m2, o výšce lešeňové podlahy do 1,9 m</t>
  </si>
  <si>
    <t>-293118412</t>
  </si>
  <si>
    <t>"demontáž podhledů"</t>
  </si>
  <si>
    <t>66,561+304,072</t>
  </si>
  <si>
    <t>"nové podhledy"</t>
  </si>
  <si>
    <t>375,9+13+42,8+5,9</t>
  </si>
  <si>
    <t>35</t>
  </si>
  <si>
    <t>952901111</t>
  </si>
  <si>
    <t>Vyčištění budov nebo objektů před předáním do užívání  budov bytové nebo občanské výstavby, světlé výšky podlaží do 4 m</t>
  </si>
  <si>
    <t>984886180</t>
  </si>
  <si>
    <t>48,05+134,57+41,8</t>
  </si>
  <si>
    <t>36</t>
  </si>
  <si>
    <t>962031132</t>
  </si>
  <si>
    <t>Bourání příček z cihel, tvárnic nebo příčkovek  z cihel pálených, plných nebo dutých na maltu vápennou nebo vápenocementovou, tl. do 100 mm</t>
  </si>
  <si>
    <t>1830471598</t>
  </si>
  <si>
    <t>9,775*0,9</t>
  </si>
  <si>
    <t>37</t>
  </si>
  <si>
    <t>962031133</t>
  </si>
  <si>
    <t>Bourání příček z cihel, tvárnic nebo příčkovek  z cihel pálených, plných nebo dutých na maltu vápennou nebo vápenocementovou, tl. do 150 mm</t>
  </si>
  <si>
    <t>1938942687</t>
  </si>
  <si>
    <t>1,5*2,5</t>
  </si>
  <si>
    <t>38</t>
  </si>
  <si>
    <t>965041341</t>
  </si>
  <si>
    <t>Bourání mazanin škvárobetonových tl. do 100 mm, plochy přes 4 m2</t>
  </si>
  <si>
    <t>-971653862</t>
  </si>
  <si>
    <t>"litá cementová pěna"</t>
  </si>
  <si>
    <t>(10,93*2,4-0,7*0,2+9,775*(6,54-2,4))*0,19</t>
  </si>
  <si>
    <t>39</t>
  </si>
  <si>
    <t>965043341</t>
  </si>
  <si>
    <t>Bourání mazanin betonových s potěrem nebo teracem tl. do 100 mm, plochy přes 4 m2</t>
  </si>
  <si>
    <t>-1941894754</t>
  </si>
  <si>
    <t>(10,93*2,4-0,7*0,2+9,775*(6,54-2,4))*0,055</t>
  </si>
  <si>
    <t>40</t>
  </si>
  <si>
    <t>96800-001</t>
  </si>
  <si>
    <t>Demontáž audio a videotechniky za účelem dalšího použití vč. dopravy na místo určené investorem</t>
  </si>
  <si>
    <t>soub</t>
  </si>
  <si>
    <t>-1754824837</t>
  </si>
  <si>
    <t>41</t>
  </si>
  <si>
    <t>974031666</t>
  </si>
  <si>
    <t>Vysekání rýh ve zdivu cihelném na maltu vápennou nebo vápenocementovou  pro vtahování nosníků do zdí, před vybouráním otvoru do hl. 150 mm, při v. nosníku do 250 mm</t>
  </si>
  <si>
    <t>131507057</t>
  </si>
  <si>
    <t>910</t>
  </si>
  <si>
    <t>Ostatní výrobky</t>
  </si>
  <si>
    <t>42</t>
  </si>
  <si>
    <t>91000-002</t>
  </si>
  <si>
    <t>M+D Přenosný hasicí přístroj práškový 34A</t>
  </si>
  <si>
    <t>1602371847</t>
  </si>
  <si>
    <t>43</t>
  </si>
  <si>
    <t>91000-003</t>
  </si>
  <si>
    <t>M+D hydrantový nástěnný systém D19</t>
  </si>
  <si>
    <t>199892289</t>
  </si>
  <si>
    <t>44</t>
  </si>
  <si>
    <t>91000-004</t>
  </si>
  <si>
    <t>M+D skříňka pro PHP nerezová 240/200/620mm do niky vč.povrchové úpravy s plast.uzávěrem, vč. zřízení niky, přwesná specifikace dle PD</t>
  </si>
  <si>
    <t>-723142691</t>
  </si>
  <si>
    <t>45</t>
  </si>
  <si>
    <t>91000-005</t>
  </si>
  <si>
    <t>Požární ucpávky</t>
  </si>
  <si>
    <t>93546711</t>
  </si>
  <si>
    <t>911</t>
  </si>
  <si>
    <t>Speciální vybavení</t>
  </si>
  <si>
    <t>46</t>
  </si>
  <si>
    <t>91100-001</t>
  </si>
  <si>
    <t>Sv1  M+D konzola pro diaprojektor</t>
  </si>
  <si>
    <t>-1084530214</t>
  </si>
  <si>
    <t>47</t>
  </si>
  <si>
    <t>91100-002</t>
  </si>
  <si>
    <t>Sv2   M+D bílá magnetická tabule 3500x1200mm osazená na stěnu, kompletní provedení dle PD</t>
  </si>
  <si>
    <t>1704139146</t>
  </si>
  <si>
    <t>997</t>
  </si>
  <si>
    <t>Přesun sutě</t>
  </si>
  <si>
    <t>48</t>
  </si>
  <si>
    <t>997013113</t>
  </si>
  <si>
    <t>Vnitrostaveništní doprava suti a vybouraných hmot  vodorovně do 50 m svisle s použitím mechanizace pro budovy a haly výšky přes 9 do 12 m</t>
  </si>
  <si>
    <t>2048568342</t>
  </si>
  <si>
    <t>49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</si>
  <si>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</si>
  <si>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</si>
  <si>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-929193332</t>
  </si>
  <si>
    <t>147,386*2 'Přepočtené koeficientem množství</t>
  </si>
  <si>
    <t>50</t>
  </si>
  <si>
    <t>997013501</t>
  </si>
  <si>
    <t>Odvoz suti a vybouraných hmot na skládku nebo meziskládku  se složením, na vzdálenost do 1 km</t>
  </si>
  <si>
    <t>-1825187709</t>
  </si>
  <si>
    <t>51</t>
  </si>
  <si>
    <t>997013509</t>
  </si>
  <si>
    <t>Odvoz suti a vybouraných hmot na skládku nebo meziskládku  se složením, na vzdálenost Příplatek k ceně za každý další i započatý 1 km přes 1 km</t>
  </si>
  <si>
    <t>1802090913</t>
  </si>
  <si>
    <t>147,386*14 'Přepočtené koeficientem množství</t>
  </si>
  <si>
    <t>52</t>
  </si>
  <si>
    <t>997013631</t>
  </si>
  <si>
    <t>Poplatek za uložení stavebního odpadu na skládce (skládkovné) směsného stavebního a demoličního zatříděného do Katalogu odpadů pod kódem 17 09 04</t>
  </si>
  <si>
    <t>4017757</t>
  </si>
  <si>
    <t>998</t>
  </si>
  <si>
    <t>Přesun hmot</t>
  </si>
  <si>
    <t>53</t>
  </si>
  <si>
    <t>998011002</t>
  </si>
  <si>
    <t>Přesun hmot pro budovy občanské výstavby, bydlení, výrobu a služby  s nosnou svislou konstrukcí zděnou z cihel, tvárnic nebo kamene vodorovná dopravní vzdálenost do 100 m pro budovy výšky přes 6 do 12 m</t>
  </si>
  <si>
    <t>1041161871</t>
  </si>
  <si>
    <t>PSV</t>
  </si>
  <si>
    <t>711</t>
  </si>
  <si>
    <t>Izolace proti vodě, vlhkosti a plynům</t>
  </si>
  <si>
    <t>54</t>
  </si>
  <si>
    <t>711111001</t>
  </si>
  <si>
    <t>Provedení izolace proti zemní vlhkosti natěradly a tmely za studena  na ploše vodorovné V nátěrem penetračním</t>
  </si>
  <si>
    <t>-2082160421</t>
  </si>
  <si>
    <t>"na bet. desku"</t>
  </si>
  <si>
    <t>256,5</t>
  </si>
  <si>
    <t>55</t>
  </si>
  <si>
    <t>11163150</t>
  </si>
  <si>
    <t>lak penetrační asfaltový</t>
  </si>
  <si>
    <t>-1781825956</t>
  </si>
  <si>
    <t>256,5*0,0003</t>
  </si>
  <si>
    <t>56</t>
  </si>
  <si>
    <t>711112001</t>
  </si>
  <si>
    <t>Provedení izolace proti zemní vlhkosti natěradly a tmely za studena  na ploše svislé S nátěrem penetračním</t>
  </si>
  <si>
    <t>-553953557</t>
  </si>
  <si>
    <t>"po obvodu žb desky"</t>
  </si>
  <si>
    <t>60,9*0,5</t>
  </si>
  <si>
    <t>57</t>
  </si>
  <si>
    <t>1550718876</t>
  </si>
  <si>
    <t>30,45*0,00035</t>
  </si>
  <si>
    <t>58</t>
  </si>
  <si>
    <t>711131811</t>
  </si>
  <si>
    <t>Odstranění izolace proti zemní vlhkosti  na ploše vodorovné V</t>
  </si>
  <si>
    <t>1349272951</t>
  </si>
  <si>
    <t>10,93*2,4-0,7*0,2+9,775*(6,54-2,4)</t>
  </si>
  <si>
    <t>59</t>
  </si>
  <si>
    <t>711141559</t>
  </si>
  <si>
    <t>Provedení izolace proti zemní vlhkosti pásy přitavením  NAIP na ploše vodorovné V</t>
  </si>
  <si>
    <t>1449171241</t>
  </si>
  <si>
    <t>256,5*2</t>
  </si>
  <si>
    <t>60</t>
  </si>
  <si>
    <t>62853004</t>
  </si>
  <si>
    <t>pás asfaltový natavitelný modifikovaný SBS tl 4,0mm s vložkou ze skleněné tkaniny a spalitelnou PE fólií nebo jemnozrnným minerálním posypem na horním povrchu</t>
  </si>
  <si>
    <t>1285510411</t>
  </si>
  <si>
    <t>256,5*1,15</t>
  </si>
  <si>
    <t>61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</si>
  <si>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</si>
  <si>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</si>
  <si>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-1520038953</t>
  </si>
  <si>
    <t>62</t>
  </si>
  <si>
    <t>711142559</t>
  </si>
  <si>
    <t>Provedení izolace proti zemní vlhkosti pásy přitavením  NAIP na ploše svislé S</t>
  </si>
  <si>
    <t>1529825489</t>
  </si>
  <si>
    <t>60,9*0,5*2</t>
  </si>
  <si>
    <t>63</t>
  </si>
  <si>
    <t>339268701</t>
  </si>
  <si>
    <t>30,45*1,15</t>
  </si>
  <si>
    <t>64</t>
  </si>
  <si>
    <t>1524500017</t>
  </si>
  <si>
    <t>711161273</t>
  </si>
  <si>
    <t>Provedení izolace proti zemní vlhkosti nopovou fólií na ploše svislé S z nopové fólie</t>
  </si>
  <si>
    <t>-1215394744</t>
  </si>
  <si>
    <t>"základy"</t>
  </si>
  <si>
    <t>(56,84+0,18+1,1*2+1,46+0,18)*0,92</t>
  </si>
  <si>
    <t>66</t>
  </si>
  <si>
    <t>28323005</t>
  </si>
  <si>
    <t>fólie profilovaná (nopová) drenážní HDPE s výškou nopů 8mm</t>
  </si>
  <si>
    <t>1391222024</t>
  </si>
  <si>
    <t>55,991*1,15</t>
  </si>
  <si>
    <t>67</t>
  </si>
  <si>
    <t>711161384</t>
  </si>
  <si>
    <t>Izolace proti zemní vlhkosti a beztlakové vodě nopovými fóliemi ostatní ukončení izolace provětrávací lištou</t>
  </si>
  <si>
    <t>-1446459929</t>
  </si>
  <si>
    <t>(56,84+0,18+1,1*2+1,46+0,18)</t>
  </si>
  <si>
    <t>68</t>
  </si>
  <si>
    <t>711471051</t>
  </si>
  <si>
    <t>Provedení izolace proti povrchové a podpovrchové tlakové vodě termoplasty  na ploše vodorovné V folií PVC lepenou</t>
  </si>
  <si>
    <t>412405103</t>
  </si>
  <si>
    <t>"stáv.patka shora-PZ1"</t>
  </si>
  <si>
    <t>1,8</t>
  </si>
  <si>
    <t>69</t>
  </si>
  <si>
    <t>283220121</t>
  </si>
  <si>
    <t>fólie hydroizolační střešní mPVC mechanicky kotvená tl 1,5mm šedá</t>
  </si>
  <si>
    <t>-589767063</t>
  </si>
  <si>
    <t>1,8*1,15</t>
  </si>
  <si>
    <t>70</t>
  </si>
  <si>
    <t>998711102</t>
  </si>
  <si>
    <t>Přesun hmot pro izolace proti vodě, vlhkosti a plynům  stanovený z hmotnosti přesunovaného materiálu vodorovná dopravní vzdálenost do 50 m v objektech výšky přes 6 do 12 m</t>
  </si>
  <si>
    <t>-1072416151</t>
  </si>
  <si>
    <t>712</t>
  </si>
  <si>
    <t>Povlakové krytiny</t>
  </si>
  <si>
    <t>71</t>
  </si>
  <si>
    <t>11331112.R</t>
  </si>
  <si>
    <t>Odstranění geosyntetik s uložením na vzdálenost do 20 m nebo naložením na dopravní prostředek geotextilie</t>
  </si>
  <si>
    <t>251036951</t>
  </si>
  <si>
    <t>"střecha"</t>
  </si>
  <si>
    <t>"pod+nad PVC fólií"</t>
  </si>
  <si>
    <t>8,2*6,5*2</t>
  </si>
  <si>
    <t>"pod+nad nopovkou"</t>
  </si>
  <si>
    <t>72</t>
  </si>
  <si>
    <t>712311101</t>
  </si>
  <si>
    <t>Provedení povlakové krytiny střech plochých do 10° natěradly a tmely za studena  nátěrem lakem penetračním nebo asfaltovým</t>
  </si>
  <si>
    <t>208273176</t>
  </si>
  <si>
    <t>8,2*6,5</t>
  </si>
  <si>
    <t>73</t>
  </si>
  <si>
    <t>-1342081647</t>
  </si>
  <si>
    <t>53,3*0,0003</t>
  </si>
  <si>
    <t>74</t>
  </si>
  <si>
    <t>712340831</t>
  </si>
  <si>
    <t>Odstranění povlakové krytiny střech plochých do 10° z přitavených pásů NAIP v plné ploše jednovrstvé</t>
  </si>
  <si>
    <t>-562397618</t>
  </si>
  <si>
    <t>"střecha-parotěs"</t>
  </si>
  <si>
    <t>75</t>
  </si>
  <si>
    <t>712341559</t>
  </si>
  <si>
    <t>Provedení povlakové krytiny střech plochých do 10° pásy přitavením NAIP v plné ploše</t>
  </si>
  <si>
    <t>2146104296</t>
  </si>
  <si>
    <t>"parotěsná zábrana"</t>
  </si>
  <si>
    <t>76</t>
  </si>
  <si>
    <t>828042840</t>
  </si>
  <si>
    <t>53,3*1,15</t>
  </si>
  <si>
    <t>77</t>
  </si>
  <si>
    <t>712361701</t>
  </si>
  <si>
    <t>Provedení povlakové krytiny střech plochých do 10° fólií  položenou volně s přilepením spojů</t>
  </si>
  <si>
    <t>1455445022</t>
  </si>
  <si>
    <t>78</t>
  </si>
  <si>
    <t>28342831</t>
  </si>
  <si>
    <t>fólie hydroizolační střešní TPO (FPO) určená ke stabilizaci přitížením a do vegetačních střech tl 1,5mm</t>
  </si>
  <si>
    <t>-1304096170</t>
  </si>
  <si>
    <t>79</t>
  </si>
  <si>
    <t>712361801</t>
  </si>
  <si>
    <t>Odstranění povlakové krytiny střech plochých do 10° z fólií položenou volně se svařovanými nebo lepenými spoji</t>
  </si>
  <si>
    <t>-1670153920</t>
  </si>
  <si>
    <t>"PVC fólie"</t>
  </si>
  <si>
    <t>"nopovka"</t>
  </si>
  <si>
    <t>80</t>
  </si>
  <si>
    <t>712391171</t>
  </si>
  <si>
    <t>Provedení povlakové krytiny střech plochých do 10° -ostatní práce  provedení vrstvy textilní podkladní</t>
  </si>
  <si>
    <t>-454120821</t>
  </si>
  <si>
    <t>81</t>
  </si>
  <si>
    <t>69311172</t>
  </si>
  <si>
    <t>geotextilie PP s ÚV stabilizací 300g/m2</t>
  </si>
  <si>
    <t>-1761370445</t>
  </si>
  <si>
    <t>82</t>
  </si>
  <si>
    <t>712391172</t>
  </si>
  <si>
    <t>Provedení povlakové krytiny střech plochých do 10° -ostatní práce  provedení vrstvy textilní ochranné</t>
  </si>
  <si>
    <t>1765886861</t>
  </si>
  <si>
    <t>53,3*2</t>
  </si>
  <si>
    <t>83</t>
  </si>
  <si>
    <t>1164263998</t>
  </si>
  <si>
    <t>106,6*1,15</t>
  </si>
  <si>
    <t>84</t>
  </si>
  <si>
    <t>712771271</t>
  </si>
  <si>
    <t>Provedení filtrační vrstvy vegetační střechy z textilií kladených volně s přesahem, sklon střechy do 5°</t>
  </si>
  <si>
    <t>-353660200</t>
  </si>
  <si>
    <t>85</t>
  </si>
  <si>
    <t>69311068</t>
  </si>
  <si>
    <t>geotextilie netkaná separační, ochranná, filtrační, drenážní PP 300g/m2</t>
  </si>
  <si>
    <t>-642805597</t>
  </si>
  <si>
    <t>86</t>
  </si>
  <si>
    <t>712771331</t>
  </si>
  <si>
    <t>Provedení hydroakumulační vrstvy vegetační střechy z plastových nopových fólií s perforací, kladených volně na sraz, sklon střechy do 5°</t>
  </si>
  <si>
    <t>1403815512</t>
  </si>
  <si>
    <t>87</t>
  </si>
  <si>
    <t>69334152</t>
  </si>
  <si>
    <t>fólie profilovaná (nopová) perforovaná HDPE s hydroakumulační a drenážní funkcí do vegetačních střech s výškou nopů 20mm</t>
  </si>
  <si>
    <t>-1061781484</t>
  </si>
  <si>
    <t>88</t>
  </si>
  <si>
    <t>712771401</t>
  </si>
  <si>
    <t>Provedení vegetační vrstvy vegetační střechy ze substrátu, tloušťky do 100 mm, sklon střechy do 5°</t>
  </si>
  <si>
    <t>1830334860</t>
  </si>
  <si>
    <t>89</t>
  </si>
  <si>
    <t>71290-001</t>
  </si>
  <si>
    <t>Opatření“ kvůli zamezení zatečení vody do objektu na dobu, kdy je krytina odstraněná</t>
  </si>
  <si>
    <t>-1010845256</t>
  </si>
  <si>
    <t>90</t>
  </si>
  <si>
    <t>712990813.r</t>
  </si>
  <si>
    <t>Odstranění vegetační vrstvy do tl.100mm pro opětovné použití</t>
  </si>
  <si>
    <t>-2091882097</t>
  </si>
  <si>
    <t>91</t>
  </si>
  <si>
    <t>998712102</t>
  </si>
  <si>
    <t>Přesun hmot pro povlakové krytiny stanovený z hmotnosti přesunovaného materiálu vodorovná dopravní vzdálenost do 50 m v objektech výšky přes 6 do 12 m</t>
  </si>
  <si>
    <t>539944961</t>
  </si>
  <si>
    <t>713</t>
  </si>
  <si>
    <t>Izolace tepelné</t>
  </si>
  <si>
    <t>92</t>
  </si>
  <si>
    <t>713110813</t>
  </si>
  <si>
    <t>Odstranění tepelné izolace stropů nebo podhledů z rohoží, pásů, dílců, desek, bloků volně kladených z vláknitých materiálů suchých, tloušťka izolace přes 100 mm</t>
  </si>
  <si>
    <t>843146428</t>
  </si>
  <si>
    <t>"podhled z tahokovu"</t>
  </si>
  <si>
    <t>22,305*8,57+18,695*(14,61-8,57)</t>
  </si>
  <si>
    <t>93</t>
  </si>
  <si>
    <t>713111121</t>
  </si>
  <si>
    <t>Montáž tepelné izolace stropů rohožemi, pásy, dílci, deskami, bloky (izolační materiál ve specifikaci) rovných spodem s uchycením (drátem, páskou apod.)</t>
  </si>
  <si>
    <t>1508035866</t>
  </si>
  <si>
    <t>"skladba C3"</t>
  </si>
  <si>
    <t>42,8*2</t>
  </si>
  <si>
    <t>94</t>
  </si>
  <si>
    <t>63152099</t>
  </si>
  <si>
    <t>pás tepelně izolační univerzální λ=0,032-0,033 tl 100mm</t>
  </si>
  <si>
    <t>-929568162</t>
  </si>
  <si>
    <t>42,8*1,05</t>
  </si>
  <si>
    <t>95</t>
  </si>
  <si>
    <t>63152103</t>
  </si>
  <si>
    <t>pás tepelně izolační univerzální λ=0,032-0,033 tl 150mm</t>
  </si>
  <si>
    <t>2125787524</t>
  </si>
  <si>
    <t>96</t>
  </si>
  <si>
    <t>713111138</t>
  </si>
  <si>
    <t>Montáž tepelné izolace stropů rohožemi, pásy, dílci, deskami, bloky (izolační materiál ve specifikaci) žebrových spodem lepením celoplošně</t>
  </si>
  <si>
    <t>1632986709</t>
  </si>
  <si>
    <t>"skladba C5"</t>
  </si>
  <si>
    <t>5,9</t>
  </si>
  <si>
    <t>97</t>
  </si>
  <si>
    <t>28376525</t>
  </si>
  <si>
    <t>deska izolační PIR s oboustranným textilním rounem tl.50mm</t>
  </si>
  <si>
    <t>317986995</t>
  </si>
  <si>
    <t>5,9*1,05</t>
  </si>
  <si>
    <t>98</t>
  </si>
  <si>
    <t>713120821</t>
  </si>
  <si>
    <t>Odstranění tepelné izolace podlah z rohoží, pásů, dílců, desek, bloků podlah volně kladených nebo mezi trámy z polystyrenu, tloušťka izolace suchého, tloušťka izolace do 100 mm</t>
  </si>
  <si>
    <t>-835361494</t>
  </si>
  <si>
    <t>99</t>
  </si>
  <si>
    <t>713121111</t>
  </si>
  <si>
    <t>Montáž tepelné izolace podlah rohožemi, pásy, deskami, dílci, bloky (izolační materiál ve specifikaci) kladenými volně jednovrstvá</t>
  </si>
  <si>
    <t>-1930857354</t>
  </si>
  <si>
    <t>100</t>
  </si>
  <si>
    <t>28376413</t>
  </si>
  <si>
    <t>deska z polystyrénu XPS, hrana polodrážková a hladký povrch 300kPA tl 10mm</t>
  </si>
  <si>
    <t>458607236</t>
  </si>
  <si>
    <t>65*1,05</t>
  </si>
  <si>
    <t>101</t>
  </si>
  <si>
    <t>28376423</t>
  </si>
  <si>
    <t>deska z polystyrénu XPS, hrana polodrážková a hladký povrch 300kPA tl 120mm</t>
  </si>
  <si>
    <t>-476853026</t>
  </si>
  <si>
    <t>205,4*1,05</t>
  </si>
  <si>
    <t>41,8*1,05</t>
  </si>
  <si>
    <t>102</t>
  </si>
  <si>
    <t>713130813</t>
  </si>
  <si>
    <t>Odstranění tepelné izolace stěn a příček z rohoží, pásů, dílců, desek, bloků volně kladených z vláknitých materiálů, tloušťka izolace přes 100 mm</t>
  </si>
  <si>
    <t>-1548818147</t>
  </si>
  <si>
    <t>"nad prosklenou fasádou"</t>
  </si>
  <si>
    <t>11*1</t>
  </si>
  <si>
    <t>103</t>
  </si>
  <si>
    <t>713131141</t>
  </si>
  <si>
    <t>Montáž tepelné izolace stěn rohožemi, pásy, deskami, dílci, bloky (izolační materiál ve specifikaci) lepením celoplošně</t>
  </si>
  <si>
    <t>-532026545</t>
  </si>
  <si>
    <t>104</t>
  </si>
  <si>
    <t>28376362</t>
  </si>
  <si>
    <t>deska perimetrická pro zateplení spodních staveb 200kPa λ=0,034 tl 180mm</t>
  </si>
  <si>
    <t>-541645480</t>
  </si>
  <si>
    <t>(56,84+0,18+1,1*2+1,46+0,18)*0,92*1,05</t>
  </si>
  <si>
    <t>105</t>
  </si>
  <si>
    <t>28376364</t>
  </si>
  <si>
    <t>deska perimetrická pro zateplení spodních staveb 200kPa λ=0,034 tl 220mm</t>
  </si>
  <si>
    <t>1647395735</t>
  </si>
  <si>
    <t>1,8*1,05</t>
  </si>
  <si>
    <t>106</t>
  </si>
  <si>
    <t>713140821</t>
  </si>
  <si>
    <t>Odstranění tepelné izolace střech plochých z rohoží, pásů, dílců, desek, bloků nadstřešních izolací volně položených z polystyrenu suchého, tloušťka izolace do 100 mm</t>
  </si>
  <si>
    <t>-1430250131</t>
  </si>
  <si>
    <t>"EPS tl. 20-110mm"</t>
  </si>
  <si>
    <t>"EPS tl.80mm"</t>
  </si>
  <si>
    <t>"EPS tl.100mm"</t>
  </si>
  <si>
    <t>107</t>
  </si>
  <si>
    <t>713141151</t>
  </si>
  <si>
    <t>Montáž tepelné izolace střech plochých rohožemi, pásy, deskami, dílci, bloky (izolační materiál ve specifikaci) kladenými volně jednovrstvá</t>
  </si>
  <si>
    <t>-1303877969</t>
  </si>
  <si>
    <t>108</t>
  </si>
  <si>
    <t>28376422</t>
  </si>
  <si>
    <t>deska z polystyrénu XPS, hrana polodrážková a hladký povrch 300kPA tl 100mm</t>
  </si>
  <si>
    <t>-2125163700</t>
  </si>
  <si>
    <t>53,3*1,05</t>
  </si>
  <si>
    <t>109</t>
  </si>
  <si>
    <t>713141152</t>
  </si>
  <si>
    <t>Montáž tepelné izolace střech plochých rohožemi, pásy, deskami, dílci, bloky (izolační materiál ve specifikaci) kladenými volně dvouvrstvá</t>
  </si>
  <si>
    <t>-1141504636</t>
  </si>
  <si>
    <t>110</t>
  </si>
  <si>
    <t>28372308</t>
  </si>
  <si>
    <t>deska EPS 100 pro konstrukce s běžným zatížením λ=0,037 tl 80mm</t>
  </si>
  <si>
    <t>1001150776</t>
  </si>
  <si>
    <t>111</t>
  </si>
  <si>
    <t>283761011</t>
  </si>
  <si>
    <t>klín izolační z pěnového polystyrenu EPS GREY 100 spádový</t>
  </si>
  <si>
    <t>-1086561739</t>
  </si>
  <si>
    <t>53,3*(0,02+0,11)/2*1,05</t>
  </si>
  <si>
    <t>112</t>
  </si>
  <si>
    <t>713141263</t>
  </si>
  <si>
    <t>Montáž tepelné izolace střech plochých mechanické přikotvení šrouby včetně dodávky šroubů, bez položení tepelné izolace tl. izolace přes 240 mm do betonu</t>
  </si>
  <si>
    <t>-1058185760</t>
  </si>
  <si>
    <t>113</t>
  </si>
  <si>
    <t>713191132</t>
  </si>
  <si>
    <t>Montáž tepelné izolace stavebních konstrukcí - doplňky a konstrukční součásti podlah, stropů vrchem nebo střech překrytím fólií separační z PE</t>
  </si>
  <si>
    <t>-916974876</t>
  </si>
  <si>
    <t>114</t>
  </si>
  <si>
    <t>28323063</t>
  </si>
  <si>
    <t>fólie LDPE (650 kg/m3) proti zemní vlhkosti nad úrovní terénu tl 0,6mm</t>
  </si>
  <si>
    <t>57345843</t>
  </si>
  <si>
    <t>205,4*1,15</t>
  </si>
  <si>
    <t>41,8*1,15</t>
  </si>
  <si>
    <t>115</t>
  </si>
  <si>
    <t>998713102</t>
  </si>
  <si>
    <t>Přesun hmot pro izolace tepelné stanovený z hmotnosti přesunovaného materiálu vodorovná dopravní vzdálenost do 50 m v objektech výšky přes 6 m do 12 m</t>
  </si>
  <si>
    <t>-1340076728</t>
  </si>
  <si>
    <t>716</t>
  </si>
  <si>
    <t>Protipožární nástřik</t>
  </si>
  <si>
    <t>116</t>
  </si>
  <si>
    <t>713511531</t>
  </si>
  <si>
    <t>Montáž tepelné izolace protipožárním nástřikem  sloupů, průvlaků nebo trámů ocelových profilu I, T, U, L na podkladní kotvící nátěr, tl. 10 mm</t>
  </si>
  <si>
    <t>1584311553</t>
  </si>
  <si>
    <t>"stávající ocelová kce"</t>
  </si>
  <si>
    <t>36101/1000*32</t>
  </si>
  <si>
    <t>117</t>
  </si>
  <si>
    <t>200-001</t>
  </si>
  <si>
    <t>protipožární nástřiková hmota</t>
  </si>
  <si>
    <t>1444527113</t>
  </si>
  <si>
    <t>118</t>
  </si>
  <si>
    <t>713511551</t>
  </si>
  <si>
    <t>Montáž tepelné izolace protipožárním nástřikem  nátěr kotvící</t>
  </si>
  <si>
    <t>136751359</t>
  </si>
  <si>
    <t>119</t>
  </si>
  <si>
    <t>200-002</t>
  </si>
  <si>
    <t>fixační nátěrová hmota</t>
  </si>
  <si>
    <t>-1746380834</t>
  </si>
  <si>
    <t>120</t>
  </si>
  <si>
    <t>2043664836</t>
  </si>
  <si>
    <t>720</t>
  </si>
  <si>
    <t>ZTI</t>
  </si>
  <si>
    <t>121</t>
  </si>
  <si>
    <t>720-01</t>
  </si>
  <si>
    <t>ZTI viz.příloha</t>
  </si>
  <si>
    <t>Kč</t>
  </si>
  <si>
    <t>972786913</t>
  </si>
  <si>
    <t>723</t>
  </si>
  <si>
    <t>Plynoinstalace</t>
  </si>
  <si>
    <t>122</t>
  </si>
  <si>
    <t>723-01</t>
  </si>
  <si>
    <t>Plynoinstalace viz.příloha</t>
  </si>
  <si>
    <t>568978447</t>
  </si>
  <si>
    <t>730</t>
  </si>
  <si>
    <t>Vytápění+RTCH</t>
  </si>
  <si>
    <t>123</t>
  </si>
  <si>
    <t>730-001</t>
  </si>
  <si>
    <t>Vytápění+RTCH viz.příloha</t>
  </si>
  <si>
    <t>-384720743</t>
  </si>
  <si>
    <t>763</t>
  </si>
  <si>
    <t>Konstrukce suché výstavby</t>
  </si>
  <si>
    <t>124</t>
  </si>
  <si>
    <t>763111462.R1</t>
  </si>
  <si>
    <t>Si01 SDK příčka tl 150 mm profil CW+UW 100 desky 2x akustická 12,5 s izolací MV 80mm  Rw min 47 dB, včetně přebroušení a vytmelení, doplňků pro správnou fci příčky, systémové řešení</t>
  </si>
  <si>
    <t>349706456</t>
  </si>
  <si>
    <t>(10,93-0,25-0,3+3+15,005+4,2+1,5+4,05+1,1+3,5+15,095+6,1+2,51)*4</t>
  </si>
  <si>
    <t>-0,94*2,02*7-0,84*2,02</t>
  </si>
  <si>
    <t>125</t>
  </si>
  <si>
    <t>76312146.R</t>
  </si>
  <si>
    <t>Si02  SDK stěna předsazená profil CW+UW 50 desky 2xDFH2 12,5 s izolací z MV tl.40mm, včetně přebroušení a vytmelení, doplňků pro správnou fci příčky, systémové řešení</t>
  </si>
  <si>
    <t>1600778548</t>
  </si>
  <si>
    <t>(2,72+1,31+5,23+0,15+5,17+2,58+1,31+4+2,4+3,735)*4</t>
  </si>
  <si>
    <t>(11,67+7,02+9,775+15,095+4,3)*0,88-1,45*29+32,013</t>
  </si>
  <si>
    <t>126</t>
  </si>
  <si>
    <t>76312147.R</t>
  </si>
  <si>
    <t>Si03  SDK stěna předsazená profil CW+UW 50 desky 2xDFH2 12,5 bez izolace, včetně přebroušení a vytmelení, doplňků pro správnou fci příčky, systémové řešení</t>
  </si>
  <si>
    <t>-1629770226</t>
  </si>
  <si>
    <t>127</t>
  </si>
  <si>
    <t>763121812</t>
  </si>
  <si>
    <t>Demontáž předsazených nebo šachtových stěn ze sádrokartonových desek  s nosnou konstrukcí z ocelových profilů jednoduchých, opláštění dvojité</t>
  </si>
  <si>
    <t>-330102669</t>
  </si>
  <si>
    <t>"mč.112a - do šachty"</t>
  </si>
  <si>
    <t>0,6*3,8</t>
  </si>
  <si>
    <t>128</t>
  </si>
  <si>
    <t>763122415</t>
  </si>
  <si>
    <t>Stěna šachtová ze sádrokartonových desek  s nosnou konstrukcí z ocelových profilů CW, UW dvojitě opláštěná deskami protipožárními DF tl. 2 x 12,5 mm bez izolace, EI 30, stěna tl. 125 mm, profil 100</t>
  </si>
  <si>
    <t>47787645</t>
  </si>
  <si>
    <t>"mč.112a"</t>
  </si>
  <si>
    <t>129</t>
  </si>
  <si>
    <t>763131411</t>
  </si>
  <si>
    <t>Podhled ze sádrokartonových desek  dvouvrstvá zavěšená spodní konstrukce z ocelových profilů CD, UD jednoduše opláštěná deskou standardní A, tl. 12,5 mm, bez izolace, včetně přebroušení a vytmelení</t>
  </si>
  <si>
    <t>-1427035286</t>
  </si>
  <si>
    <t>"vč. rektifikovatelných závěsů"</t>
  </si>
  <si>
    <t>"skladba C2"</t>
  </si>
  <si>
    <t>130</t>
  </si>
  <si>
    <t>763131431</t>
  </si>
  <si>
    <t>Podhled ze sádrokartonových desek  dvouvrstvá zavěšená spodní konstrukce z ocelových profilů CD, UD jednoduše opláštěná deskou protipožární DF, tl. 12,5 mm, bez izolace, REI do 90, včetně přebroušení a vytmelení</t>
  </si>
  <si>
    <t>-424790221</t>
  </si>
  <si>
    <t>"skladba C4"</t>
  </si>
  <si>
    <t>306,1</t>
  </si>
  <si>
    <t>131</t>
  </si>
  <si>
    <t>763135102</t>
  </si>
  <si>
    <t>Montáž sádrokartonového podhledu kazetového demontovatelného, velikosti kazet 600x600 mm včetně zavěšené nosné konstrukce polozapuštěné</t>
  </si>
  <si>
    <t>-1229114954</t>
  </si>
  <si>
    <t>"skrytý rastr"</t>
  </si>
  <si>
    <t>"skladba C1"</t>
  </si>
  <si>
    <t>375,9</t>
  </si>
  <si>
    <t>132</t>
  </si>
  <si>
    <t>5903057.2</t>
  </si>
  <si>
    <t>podhled kazetový bez děrování zapuštěná hrana tl 10mm 600x600mm, viditelný povrch je pokryt sklenou tkaninou v bílé barvě. zadní strana je pokryta sklovlákennou tkaninou, zvuk. pohltivost NRC = 0,75</t>
  </si>
  <si>
    <t>1545176556</t>
  </si>
  <si>
    <t>375,9*1,1</t>
  </si>
  <si>
    <t>133</t>
  </si>
  <si>
    <t>763135812</t>
  </si>
  <si>
    <t>Demontáž podhledu sádrokartonového  kazetového na zavěšeném na roštu polozapuštěném</t>
  </si>
  <si>
    <t>-832680267</t>
  </si>
  <si>
    <t>134</t>
  </si>
  <si>
    <t>76390-002</t>
  </si>
  <si>
    <t>Dělící příčka mezi fasádou a SDK příčkou , 2x UD 28/27/0,6 + oboustranně deska Silent, výplň MV, vč. přetmelení a přebroušení</t>
  </si>
  <si>
    <t>-1144187378</t>
  </si>
  <si>
    <t>0,25*(2,8-0,87)</t>
  </si>
  <si>
    <t>135</t>
  </si>
  <si>
    <t>998763302</t>
  </si>
  <si>
    <t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</si>
  <si>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1549019409</t>
  </si>
  <si>
    <t>766</t>
  </si>
  <si>
    <t>Konstrukce truhlářské</t>
  </si>
  <si>
    <t>136</t>
  </si>
  <si>
    <t>76600-0001</t>
  </si>
  <si>
    <t>T 1   M+D parapetní deska š.110mm, DTD deska s nosem s CPL povrchem, barva dle rámu okna, kompletní provedení</t>
  </si>
  <si>
    <t>1797187108</t>
  </si>
  <si>
    <t>7661</t>
  </si>
  <si>
    <t>Dveře</t>
  </si>
  <si>
    <t>137</t>
  </si>
  <si>
    <t>76610-1001</t>
  </si>
  <si>
    <t xml:space="preserve">Di 1   M+D vnitřní dveře 800x1970mm, 1/3 prosklení, vč.obložkové zárubně, kotvení, kování, zámku, čtečka pro vstup, veškerých doplňků, povrchové úpravy, kompletní provedení dle PD </t>
  </si>
  <si>
    <t>-1751709584</t>
  </si>
  <si>
    <t>138</t>
  </si>
  <si>
    <t>76610-1002</t>
  </si>
  <si>
    <t xml:space="preserve">Di 2   M+D vnitřní dveře 900x1970mm, 1/3 prosklení, vč.obložkové zárubně, kotvení, kování, zámku, veškerých doplňků,čtečka pro vstup, povrchové úpravy, kompletní provedení dle PD </t>
  </si>
  <si>
    <t>-1931996420</t>
  </si>
  <si>
    <t>139</t>
  </si>
  <si>
    <t>76610-1003</t>
  </si>
  <si>
    <t xml:space="preserve">Di 3   M+D vnitřní dveře 900x1970mm, 1/3 prosklení, vč.obložkové zárubně, kotvení, kování, zámku, veškerých doplňků, čtečka pro vstup, povrchové úpravy, kompletní provedení dle PD </t>
  </si>
  <si>
    <t>-269822210</t>
  </si>
  <si>
    <t>140</t>
  </si>
  <si>
    <t>76610-1004</t>
  </si>
  <si>
    <t xml:space="preserve">Di 4   M+D vnitřní dveře 900x1970mm, 1/3 prosklení, vč.obložkové zárubně, kotvení, kování, zámku, veškerých doplňků, čtečka pro vstup, povrchové úpravy, kompletní provedení dle PD </t>
  </si>
  <si>
    <t>679969546</t>
  </si>
  <si>
    <t>141</t>
  </si>
  <si>
    <t>76610-1005</t>
  </si>
  <si>
    <t xml:space="preserve">Di 5   M+D vnitřní dveře 900x1970mm, 1/3 prosklení, vč.obložkové zárubně, kotvení, kování, zámku, veškerých doplňků, povrchové úpravy, kompletní provedení dle PD </t>
  </si>
  <si>
    <t>-288317073</t>
  </si>
  <si>
    <t>142</t>
  </si>
  <si>
    <t>76610-1006</t>
  </si>
  <si>
    <t xml:space="preserve">Di 6   M+D vnitřní dveře 900x1970mm, plné, vč.obložkové zárubně, kotvení, kování, zámku, veškerých doplňků, povrchové úpravy, kompletní provedení dle PD </t>
  </si>
  <si>
    <t>-1505864513</t>
  </si>
  <si>
    <t>143</t>
  </si>
  <si>
    <t>76610-1007</t>
  </si>
  <si>
    <t xml:space="preserve">Di 7   M+D vnitřní dveře 1600x1970mm, 1/2 proskl., EW30DP3-C2, vč.obložkové zárubně, kotvení, kování, zámku, veškerých doplňků, povrchové úpravy, kompletní provedení dle PD </t>
  </si>
  <si>
    <t>-76349628</t>
  </si>
  <si>
    <t>767</t>
  </si>
  <si>
    <t>Konstrukce zámečnické</t>
  </si>
  <si>
    <t>144</t>
  </si>
  <si>
    <t>76700-1001</t>
  </si>
  <si>
    <t>Z/01   M+D čistící zóna 1200x2510x30mm, čistící koberec na střední zátěž z pp s pogumovaným rubem v Al rámu zapuštěném do podlahy</t>
  </si>
  <si>
    <t>1953230651</t>
  </si>
  <si>
    <t>145</t>
  </si>
  <si>
    <t>76700-1002</t>
  </si>
  <si>
    <t>Z/02  M+D dilatační objektová lišta</t>
  </si>
  <si>
    <t>1091958251</t>
  </si>
  <si>
    <t>146</t>
  </si>
  <si>
    <t>76700-1003</t>
  </si>
  <si>
    <t>Z/03  M+D akustický panel 2700x600mm, vč. kotvení, kompletní dodávka</t>
  </si>
  <si>
    <t>1488217265</t>
  </si>
  <si>
    <t>147</t>
  </si>
  <si>
    <t>76700-1004</t>
  </si>
  <si>
    <t>M+D ocelová kce pod VZT na střeše, žár.pozink, vč. kotvení a veškerých prací s tím souvisejících, kompletní provedení dle PD</t>
  </si>
  <si>
    <t>kg</t>
  </si>
  <si>
    <t>2034597364</t>
  </si>
  <si>
    <t>148</t>
  </si>
  <si>
    <t>76700-1005</t>
  </si>
  <si>
    <t>Úprava stávajícího záchytného systému</t>
  </si>
  <si>
    <t>1125318798</t>
  </si>
  <si>
    <t>149</t>
  </si>
  <si>
    <t>76700-901</t>
  </si>
  <si>
    <t>M+D nosný rošt podhledů pro tepelnou izolaci</t>
  </si>
  <si>
    <t>1731477657</t>
  </si>
  <si>
    <t>42,8</t>
  </si>
  <si>
    <t>150</t>
  </si>
  <si>
    <t>76700-902</t>
  </si>
  <si>
    <t xml:space="preserve">M+D nosný rošt podhledů </t>
  </si>
  <si>
    <t>-1752244120</t>
  </si>
  <si>
    <t>151</t>
  </si>
  <si>
    <t>76700-903</t>
  </si>
  <si>
    <t>Se01  doplnění stávajícího obvodového pláště, po demontáži stáv.podhledu a zabudování prosklených ploch do Al rámů , minerál.vata tl.200mm vč. demontáže a montáže části stávajícího obvod pláště z keram.šablon nas ocel.kci</t>
  </si>
  <si>
    <t>1038617803</t>
  </si>
  <si>
    <t>152</t>
  </si>
  <si>
    <t>76700-904</t>
  </si>
  <si>
    <t>Se02  doplnění stávajícího obvodového pláště, po demontáži stáv.podhledu a zabudování prosklených ploch do Al rámů , minerál.vata tl.200mm vč. demontáže a montáže části stávajícího obvod pláště z keram.šablon nas ocel.kci</t>
  </si>
  <si>
    <t>1563877392</t>
  </si>
  <si>
    <t>153</t>
  </si>
  <si>
    <t>76700-905</t>
  </si>
  <si>
    <t>Se03  Obalení stávajícího ocelového sloupu plechem Alubond, vč. 200mm minerální vaty</t>
  </si>
  <si>
    <t>-1586698275</t>
  </si>
  <si>
    <t>154</t>
  </si>
  <si>
    <t>76700-906</t>
  </si>
  <si>
    <t>Si05   obklad sloupu materiálem splňujícím PO R45DP1</t>
  </si>
  <si>
    <t>572758921</t>
  </si>
  <si>
    <t>155</t>
  </si>
  <si>
    <t>767134801</t>
  </si>
  <si>
    <t>Demontáž stěn a příček z plechů oplechování stěn plechy nýtovanými</t>
  </si>
  <si>
    <t>-150819875</t>
  </si>
  <si>
    <t>"oplechování sloupů"</t>
  </si>
  <si>
    <t>1,1*3,14*2,82*2</t>
  </si>
  <si>
    <t>156</t>
  </si>
  <si>
    <t>767134802</t>
  </si>
  <si>
    <t>Demontáž stěn a příček z plechů oplechování stěn plechy šroubovanými</t>
  </si>
  <si>
    <t>720301729</t>
  </si>
  <si>
    <t>"obvodový plášť - oplechovaná část"</t>
  </si>
  <si>
    <t>11*1*2</t>
  </si>
  <si>
    <t>157</t>
  </si>
  <si>
    <t>767135821</t>
  </si>
  <si>
    <t>Demontáž stěn a příček z plechů roštu pro oplechování z kazet</t>
  </si>
  <si>
    <t>-39219783</t>
  </si>
  <si>
    <t>158</t>
  </si>
  <si>
    <t>767161123</t>
  </si>
  <si>
    <t>Montáž zábradlí rovného  z trubek nebo tenkostěnných profilů na ocelovou konstrukci, hmotnosti 1 m zábradlí do 20 kg</t>
  </si>
  <si>
    <t>-989947536</t>
  </si>
  <si>
    <t>159</t>
  </si>
  <si>
    <t>767161813</t>
  </si>
  <si>
    <t>Demontáž zábradlí do suti rovného nerozebíratelný spoj hmotnosti 1 m zábradlí do 20 kg</t>
  </si>
  <si>
    <t>1469759031</t>
  </si>
  <si>
    <t>160</t>
  </si>
  <si>
    <t>767581803</t>
  </si>
  <si>
    <t>Demontáž podhledů  tvarovaných plechů</t>
  </si>
  <si>
    <t>100005646</t>
  </si>
  <si>
    <t>"tahokov"</t>
  </si>
  <si>
    <t>161</t>
  </si>
  <si>
    <t>767582800</t>
  </si>
  <si>
    <t>Demontáž podhledů  roštů</t>
  </si>
  <si>
    <t>-1393894214</t>
  </si>
  <si>
    <t>162</t>
  </si>
  <si>
    <t>767583711</t>
  </si>
  <si>
    <t>Montáž kovových podhledů  lamelových doplňků závěsných táhel nosných roštů</t>
  </si>
  <si>
    <t>813961613</t>
  </si>
  <si>
    <t>42,8+42,8</t>
  </si>
  <si>
    <t>163</t>
  </si>
  <si>
    <t>55300101</t>
  </si>
  <si>
    <t>závěsná táhla rektifikovatelná</t>
  </si>
  <si>
    <t>-1845516218</t>
  </si>
  <si>
    <t>98,6*1,1</t>
  </si>
  <si>
    <t>164</t>
  </si>
  <si>
    <t>767584702</t>
  </si>
  <si>
    <t>Montáž kovových podhledů  ostatních z tvarovaných plechů, připevněných šroubováním</t>
  </si>
  <si>
    <t>-160870895</t>
  </si>
  <si>
    <t>165</t>
  </si>
  <si>
    <t>1594525.1</t>
  </si>
  <si>
    <t>plech děrovaný tahokov žárovaný pozink povrch.úprava RAL 7016</t>
  </si>
  <si>
    <t>183639507</t>
  </si>
  <si>
    <t>42,8*1,1</t>
  </si>
  <si>
    <t>166</t>
  </si>
  <si>
    <t>767712811</t>
  </si>
  <si>
    <t>Demontáž výkladců zapuštěných  šroubovaných</t>
  </si>
  <si>
    <t>1122098158</t>
  </si>
  <si>
    <t>"obvodový plášť "</t>
  </si>
  <si>
    <t>11*(2,82+0,15)</t>
  </si>
  <si>
    <t>167</t>
  </si>
  <si>
    <t>998767102</t>
  </si>
  <si>
    <t>Přesun hmot pro zámečnické konstrukce  stanovený z hmotnosti přesunovaného materiálu vodorovná dopravní vzdálenost do 50 m v objektech výšky přes 6 do 12 m</t>
  </si>
  <si>
    <t>1793416373</t>
  </si>
  <si>
    <t>7671</t>
  </si>
  <si>
    <t>Prosklené fasády</t>
  </si>
  <si>
    <t>168</t>
  </si>
  <si>
    <t>7671-1001</t>
  </si>
  <si>
    <t>PS1   M+D prosklená stěna 2250x3980mm s dveřmi, vč.včetně návaznosti na stávající obvodový plášť, lištování, kotvení, oplechování a zaizolování horní části, veškerých doplňků (např.čtečka, elektromag.zámek atp), povrchové úpravy, kompletní provedení dle PD</t>
  </si>
  <si>
    <t>-1700756609</t>
  </si>
  <si>
    <t>169</t>
  </si>
  <si>
    <t>7671-1002</t>
  </si>
  <si>
    <t>PS2   M+D prosklená stěna 1310x3980mm vč. lištování, kotvení, oplechování a zaizolování horní části, veškerých doplňků, povrchové úpravy, kompletní provedení dle PD</t>
  </si>
  <si>
    <t>-1835160639</t>
  </si>
  <si>
    <t>170</t>
  </si>
  <si>
    <t>7671-1003</t>
  </si>
  <si>
    <t>PS3   M+D prosklená stěna 19350x3300mm vč. lištování, kotvení,  oplechování a zaizolování horní části, veškerých doplňků, povrchové úpravy, kompletní provedení dle PD</t>
  </si>
  <si>
    <t>1524933866</t>
  </si>
  <si>
    <t>171</t>
  </si>
  <si>
    <t>7671-1004</t>
  </si>
  <si>
    <t>PS4   M+D prosklená stěna 7710x3980mm vč. lištování, kotvení, oplechování a zaizolování horní části, veškerých doplňků, povrchové úpravy, kompletní provedení dle PD</t>
  </si>
  <si>
    <t>1498251058</t>
  </si>
  <si>
    <t>172</t>
  </si>
  <si>
    <t>7671-1005</t>
  </si>
  <si>
    <t>PS5   M+D prosklená stěna 3735x3980mm vč. lištování, kotvení, oplechování a zaizolování horní části, veškerých doplňků, povrchové úpravy, kompletní provedení dle PD</t>
  </si>
  <si>
    <t>1474213751</t>
  </si>
  <si>
    <t>173</t>
  </si>
  <si>
    <t>7671-1006</t>
  </si>
  <si>
    <t>PS6   M+D prosklená stěna 660x3300mm vč. lištování, kotvení, oplechování a zaizolování horní části, veškerých doplňků, povrchové úpravy, kompletní provedení dle PD</t>
  </si>
  <si>
    <t>-331024886</t>
  </si>
  <si>
    <t>174</t>
  </si>
  <si>
    <t>7671-1007</t>
  </si>
  <si>
    <t>PS7   M+D prosklená stěna 4050x3300mm vč. lištování, kotvení, oplechování a zaizolování horní části, veškerých doplňků, povrchové úpravy, kompletní provedení dle PD</t>
  </si>
  <si>
    <t>1713888598</t>
  </si>
  <si>
    <t>175</t>
  </si>
  <si>
    <t>7671-1008</t>
  </si>
  <si>
    <t>PS8   M+D prosklená stěna 15610x3300mm vč. lištování, kotvení, oplechování a zaizolování horní části, veškerých doplňků, povrchové úpravy, kompletní provedení dle PD</t>
  </si>
  <si>
    <t>705784791</t>
  </si>
  <si>
    <t>176</t>
  </si>
  <si>
    <t>7671-1009</t>
  </si>
  <si>
    <t>PS9   M+D prosklená stěna 1310x3980mm, EW30DP1 vč. lištování, kotvení, oplechování a zaizolování horní části, veškerých doplňků, povrchové úpravy, kompletní provedení dle PD</t>
  </si>
  <si>
    <t>1586787257</t>
  </si>
  <si>
    <t>177</t>
  </si>
  <si>
    <t>7671-1010</t>
  </si>
  <si>
    <t>PS10   M+D prosklená stěna 2250x3980mm, EW30DP1 vč.včetně návaznosti na stávající obvodový plášť, lištování, kotvení, oplechování a zaizolování horní části, veškerých doplňků, povrchové úpravy, kompletní provedení dle PD</t>
  </si>
  <si>
    <t>-72844975</t>
  </si>
  <si>
    <t>7672</t>
  </si>
  <si>
    <t>Předokenní žaluzie</t>
  </si>
  <si>
    <t>178</t>
  </si>
  <si>
    <t>7672-1001</t>
  </si>
  <si>
    <t>OZ 1  M+D exterierové předokenní hliníkové žaluzie 3100x2000mm, vč. el.pohu a dálkového ovládání, veškerých doplňků, kompletní provední dle PD</t>
  </si>
  <si>
    <t>210348928</t>
  </si>
  <si>
    <t>179</t>
  </si>
  <si>
    <t>7672-1002</t>
  </si>
  <si>
    <t>OZ 2  M+D exterierové předokenní hliníkové žaluzie 3750x2000mm, vč. el.pohu a dálkového ovládání, veškerých doplňků, kompletní provední dle PD</t>
  </si>
  <si>
    <t>-2066885401</t>
  </si>
  <si>
    <t>180</t>
  </si>
  <si>
    <t>7672-1003</t>
  </si>
  <si>
    <t>OZ 3  M+D exterierové předokenní hliníkové žaluzie 4000x2000mm, vč. el.pohu a dálkového ovládání, veškerých doplňků, kompletní provední dle PD</t>
  </si>
  <si>
    <t>746336500</t>
  </si>
  <si>
    <t>181</t>
  </si>
  <si>
    <t>7672-1004</t>
  </si>
  <si>
    <t>OZ 4  M+D exterierové předokenní hliníkové žaluzie 4350x2000mm, vč. el.pohu a dálkového ovládání, veškerých doplňků, kompletní provední dle PD</t>
  </si>
  <si>
    <t>1272232334</t>
  </si>
  <si>
    <t>182</t>
  </si>
  <si>
    <t>7672-1005</t>
  </si>
  <si>
    <t>OZ 5  M+D exterierové předokenní hliníkové žaluzie 5000x2000mm, vč. el.pohu a dálkového ovládání, veškerých doplňků, kompletní provední dle PD</t>
  </si>
  <si>
    <t>2121264940</t>
  </si>
  <si>
    <t>183</t>
  </si>
  <si>
    <t>7672-1006</t>
  </si>
  <si>
    <t>OZ 6  M+D exterierové předokenní hliníkové žaluzie 5100x2000mm, vč. el.pohu a dálkového ovládání, veškerých doplňků, kompletní provední dle PD</t>
  </si>
  <si>
    <t>1808008524</t>
  </si>
  <si>
    <t>771</t>
  </si>
  <si>
    <t>Podlahy z dlaždic</t>
  </si>
  <si>
    <t>184</t>
  </si>
  <si>
    <t>771121011</t>
  </si>
  <si>
    <t>Příprava podkladu před provedením dlažby nátěr penetrační na podlahu</t>
  </si>
  <si>
    <t>1050020939</t>
  </si>
  <si>
    <t>185</t>
  </si>
  <si>
    <t>771474112</t>
  </si>
  <si>
    <t>Montáž soklů z dlaždic keramických lepených flexibilním lepidlem rovných, výšky přes 65 do 90 mm</t>
  </si>
  <si>
    <t>184067761</t>
  </si>
  <si>
    <t>31,74-0,9</t>
  </si>
  <si>
    <t>186</t>
  </si>
  <si>
    <t>597610091</t>
  </si>
  <si>
    <t>sokl-dlažba keramická slinutá hladká do interiéru i exteriéru h=95mm</t>
  </si>
  <si>
    <t>-909145012</t>
  </si>
  <si>
    <t>30,84*1,1</t>
  </si>
  <si>
    <t>187</t>
  </si>
  <si>
    <t>771574153</t>
  </si>
  <si>
    <t>Montáž podlah z dlaždic keramických lepených flexibilním lepidlem velkoformátových hladkých přes 2 do 4 ks/m2</t>
  </si>
  <si>
    <t>1665941623</t>
  </si>
  <si>
    <t>188</t>
  </si>
  <si>
    <t>59761008</t>
  </si>
  <si>
    <t>dlažba velkoformátová keramická slinutá hladká do interiéru i exteriéru přes 2 do 4ks/m2</t>
  </si>
  <si>
    <t>465151902</t>
  </si>
  <si>
    <t>41,8*1,1</t>
  </si>
  <si>
    <t>189</t>
  </si>
  <si>
    <t>771591115</t>
  </si>
  <si>
    <t>Podlahy - dokončovací práce spárování silikonem</t>
  </si>
  <si>
    <t>2138510623</t>
  </si>
  <si>
    <t>190</t>
  </si>
  <si>
    <t>998771102</t>
  </si>
  <si>
    <t>Přesun hmot pro podlahy z dlaždic stanovený z hmotnosti přesunovaného materiálu vodorovná dopravní vzdálenost do 50 m v objektech výšky přes 6 do 12 m</t>
  </si>
  <si>
    <t>-121560110</t>
  </si>
  <si>
    <t>776</t>
  </si>
  <si>
    <t>Podlahy povlakové</t>
  </si>
  <si>
    <t>191</t>
  </si>
  <si>
    <t>776111111</t>
  </si>
  <si>
    <t>Příprava podkladu broušení podlah nového podkladu anhydritového</t>
  </si>
  <si>
    <t>-1635733321</t>
  </si>
  <si>
    <t>192</t>
  </si>
  <si>
    <t>776111311</t>
  </si>
  <si>
    <t>Příprava podkladu vysátí podlah</t>
  </si>
  <si>
    <t>-346738846</t>
  </si>
  <si>
    <t>193</t>
  </si>
  <si>
    <t>776121321</t>
  </si>
  <si>
    <t>Příprava podkladu penetrace neředěná podlah</t>
  </si>
  <si>
    <t>-621529197</t>
  </si>
  <si>
    <t>194</t>
  </si>
  <si>
    <t>776141111</t>
  </si>
  <si>
    <t>Příprava podkladu vyrovnání samonivelační stěrkou podlah min.pevnosti 20 MPa, tloušťky do 3 mm</t>
  </si>
  <si>
    <t>2066859119</t>
  </si>
  <si>
    <t>195</t>
  </si>
  <si>
    <t>776201811</t>
  </si>
  <si>
    <t>Demontáž povlakových podlahovin lepených ručně bez podložky</t>
  </si>
  <si>
    <t>624281936</t>
  </si>
  <si>
    <t>10,93*2,4-0,7*0,2+9,775*(6,42-2,4)</t>
  </si>
  <si>
    <t>196</t>
  </si>
  <si>
    <t>776251111</t>
  </si>
  <si>
    <t>Montáž podlahovin z přírodního linolea (marmolea) lepením standardním lepidlem z pásů standardních</t>
  </si>
  <si>
    <t>-438288620</t>
  </si>
  <si>
    <t>"skladba P3+vytažení na stěny"</t>
  </si>
  <si>
    <t>65+48,05*0,15</t>
  </si>
  <si>
    <t>"skladba P4+vytažení na stěny"</t>
  </si>
  <si>
    <t>205,4+134,57*0,15</t>
  </si>
  <si>
    <t>197</t>
  </si>
  <si>
    <t>28411068</t>
  </si>
  <si>
    <t>linoleum přírodní ze 100% dřevité moučky tl 2,0mm, zátěž 32/41, R9, hořlavost Cfl S1</t>
  </si>
  <si>
    <t>1149266394</t>
  </si>
  <si>
    <t>270,4*1,1</t>
  </si>
  <si>
    <t>198</t>
  </si>
  <si>
    <t>776251411</t>
  </si>
  <si>
    <t>Montáž podlahovin z přírodního linolea (marmolea) spoj podlah svařováním za tepla</t>
  </si>
  <si>
    <t>-561873630</t>
  </si>
  <si>
    <t>270,4/3*2</t>
  </si>
  <si>
    <t>199</t>
  </si>
  <si>
    <t>998776102</t>
  </si>
  <si>
    <t>Přesun hmot pro podlahy povlakové  stanovený z hmotnosti přesunovaného materiálu vodorovná dopravní vzdálenost do 50 m v objektech výšky přes 6 do 12 m</t>
  </si>
  <si>
    <t>486092828</t>
  </si>
  <si>
    <t>781</t>
  </si>
  <si>
    <t>Dokončovací práce - obklady</t>
  </si>
  <si>
    <t>200</t>
  </si>
  <si>
    <t>781121011</t>
  </si>
  <si>
    <t>Příprava podkladu před provedením obkladu nátěr penetrační na stěnu</t>
  </si>
  <si>
    <t>1657960897</t>
  </si>
  <si>
    <t>"mč.121"</t>
  </si>
  <si>
    <t>(4,2+7,02+4,2)*2,05-0,9*2+7,02*(0,87+0,1)</t>
  </si>
  <si>
    <t>"mč.122"</t>
  </si>
  <si>
    <t>(4,2+11,67+4,2)*2,05-0,9*2+11,67*(0,87+0,1)</t>
  </si>
  <si>
    <t>201</t>
  </si>
  <si>
    <t>781474153</t>
  </si>
  <si>
    <t>Montáž obkladů vnitřních stěn z dlaždic keramických lepených flexibilním lepidlem velkoformátových hladkých přes 2 do 4 ks/m2</t>
  </si>
  <si>
    <t>-1817077648</t>
  </si>
  <si>
    <t>202</t>
  </si>
  <si>
    <t>59761002</t>
  </si>
  <si>
    <t>obklad velkoformátový keramický hladký přes 2 do 4ks/m2</t>
  </si>
  <si>
    <t>388800829</t>
  </si>
  <si>
    <t>87,283*1,1</t>
  </si>
  <si>
    <t>203</t>
  </si>
  <si>
    <t>781494111</t>
  </si>
  <si>
    <t>Obklad - dokončující práce profily ukončovací lepené flexibilním lepidlem rohové</t>
  </si>
  <si>
    <t>458945169</t>
  </si>
  <si>
    <t>2,05+11,67+7,02+(2,8-0,87)*4</t>
  </si>
  <si>
    <t>204</t>
  </si>
  <si>
    <t>781495115</t>
  </si>
  <si>
    <t>Obklad - dokončující práce ostatní práce spárování silikonem</t>
  </si>
  <si>
    <t>845650852</t>
  </si>
  <si>
    <t>2,05*5+(0,87+0,1)*4+7,02+11,67</t>
  </si>
  <si>
    <t>205</t>
  </si>
  <si>
    <t>998781102</t>
  </si>
  <si>
    <t>Přesun hmot pro obklady keramické  stanovený z hmotnosti přesunovaného materiálu vodorovná dopravní vzdálenost do 50 m v objektech výšky přes 6 do 12 m</t>
  </si>
  <si>
    <t>-606391088</t>
  </si>
  <si>
    <t>784</t>
  </si>
  <si>
    <t>Dokončovací práce - malby a tapety</t>
  </si>
  <si>
    <t>206</t>
  </si>
  <si>
    <t>784121001</t>
  </si>
  <si>
    <t>Oškrabání malby v místnostech výšky do 3,80 m</t>
  </si>
  <si>
    <t>320647640</t>
  </si>
  <si>
    <t>18,405*2,8</t>
  </si>
  <si>
    <t>"mč.112b"</t>
  </si>
  <si>
    <t>14,93*2,8</t>
  </si>
  <si>
    <t>207</t>
  </si>
  <si>
    <t>784181121</t>
  </si>
  <si>
    <t>Penetrace podkladu jednonásobná hloubková akrylátová bezbarvá v místnostech výšky do 3,80 m</t>
  </si>
  <si>
    <t>380801817</t>
  </si>
  <si>
    <t>250,772*2+146,5+6,5+13+306,1+0,483*2+93,338-87,283</t>
  </si>
  <si>
    <t>208</t>
  </si>
  <si>
    <t>784211101</t>
  </si>
  <si>
    <t>Malby z malířských směsí oděruvzdorných za mokra dvojnásobné, bílé za mokra oděruvzdorné výborně v místnostech výšky do 3,80 m</t>
  </si>
  <si>
    <t>1843698561</t>
  </si>
  <si>
    <t>M21</t>
  </si>
  <si>
    <t>Elektroinstalace - silnoproud</t>
  </si>
  <si>
    <t>209</t>
  </si>
  <si>
    <t>210-01</t>
  </si>
  <si>
    <t>Elektroinstalace - silnoproud viz.příloha</t>
  </si>
  <si>
    <t>756232830</t>
  </si>
  <si>
    <t>M22</t>
  </si>
  <si>
    <t>Elektroinstalace - slaboproud</t>
  </si>
  <si>
    <t>210</t>
  </si>
  <si>
    <t>220-01</t>
  </si>
  <si>
    <t>Elektroinstalace - slaboproud viz.příloha</t>
  </si>
  <si>
    <t>559142972</t>
  </si>
  <si>
    <t>M23</t>
  </si>
  <si>
    <t>MaR</t>
  </si>
  <si>
    <t>211</t>
  </si>
  <si>
    <t>230-01</t>
  </si>
  <si>
    <t>MaR viz.příloha</t>
  </si>
  <si>
    <t>1605128498</t>
  </si>
  <si>
    <t>M24</t>
  </si>
  <si>
    <t>VZT</t>
  </si>
  <si>
    <t>212</t>
  </si>
  <si>
    <t>240-01</t>
  </si>
  <si>
    <t>VZT viz.příloha</t>
  </si>
  <si>
    <t>1511413478</t>
  </si>
  <si>
    <t>18.2 - Vedlejší rozpočtové náklady</t>
  </si>
  <si>
    <t>VRN - Vedlejší rozpočtové náklady</t>
  </si>
  <si>
    <t xml:space="preserve">    VRN1 - VRN</t>
  </si>
  <si>
    <t xml:space="preserve">    ORN - ORN</t>
  </si>
  <si>
    <t>VRN</t>
  </si>
  <si>
    <t>VRN1</t>
  </si>
  <si>
    <t>10901</t>
  </si>
  <si>
    <t>kompl</t>
  </si>
  <si>
    <t>1024</t>
  </si>
  <si>
    <t>-316365538</t>
  </si>
  <si>
    <t>10902</t>
  </si>
  <si>
    <t>Vybudování zařízení staveniště dle části projektové dokumentace ZOV Náklady s případným vypracováním podrobné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staveniště, náklady spojené s předáním a převzetím staveniště, zajištění zřízení dočasných komunikací, sjezdů a nájezdů pro realizaci stavby. Zajištění ochrany veškeré zeleně v prostoru staveniště a v jeho bezprostřední blízkosti pro poškození během realizace stavby, zajištění péče o nepředané objekty a konstrukce stavby, jejich ošetřování a zimní opatření. Objekty zařízení staveniště se rozumí zejména kanceláře, sanitární zařízení, sklady, zpevněné plochy, vnitrostaveništní rozvody energií, vrátnice, manipulační zařízení.</t>
  </si>
  <si>
    <t>1763321519</t>
  </si>
  <si>
    <t>10903</t>
  </si>
  <si>
    <t>Provoz zařízení staveniště Vybavení objektů zařízení staveniště , náklady na energie spotřebované dodavatelem v rámci provozu zařízení staveniště, osvětlení staveniště, náklady na potřebný úklid v prostorách zařízení staveniště, náklady na nutnou údržbu a opravy na objektech zařízení staveniště a na přípojkách energií.</t>
  </si>
  <si>
    <t>-787601166</t>
  </si>
  <si>
    <t>10904</t>
  </si>
  <si>
    <t>Odstranění zařízení staveniště . Do této položky patří odstranění objektů zařízení staveniště včetně přípojek energií a jejich odvoz. Položka zahrnuje i náklady na úpravu povrchů po odstranění zařízení staveniště a úklid ploch, na kterých bylo zařízení staveniště provozováno. Zajištění odstranění dočasných komunikací, sjezdů a nájezdů pro realizaci stavby</t>
  </si>
  <si>
    <t>935562018</t>
  </si>
  <si>
    <t>10905</t>
  </si>
  <si>
    <t>Zajištění ohlášení všech staveb zařízení staveniště dle §104 zákona č. 183/2006 Sb.</t>
  </si>
  <si>
    <t>2067663710</t>
  </si>
  <si>
    <t>10906</t>
  </si>
  <si>
    <t>Zajištění oplocení prostoru ZS po dobu výstavby, montáž a demontáž</t>
  </si>
  <si>
    <t>-1309493104</t>
  </si>
  <si>
    <t>10907</t>
  </si>
  <si>
    <t>Zajištění ostrahy stavby a staveniště po dobu realizace stavby</t>
  </si>
  <si>
    <t>2083925280</t>
  </si>
  <si>
    <t>10908</t>
  </si>
  <si>
    <t>Náklady a poplatky spojené s povolením užívání veřejných ploch a to včetně užívání ploch v souvislosti s uložením stavebního materiálu - zábory veřejného prostranství</t>
  </si>
  <si>
    <t>1246926820</t>
  </si>
  <si>
    <t>10909</t>
  </si>
  <si>
    <t>Náklady spojené s umístěním staveniště zahrnující zejména vliv silničního provozu, provozu investora</t>
  </si>
  <si>
    <t>313610944</t>
  </si>
  <si>
    <t>10910</t>
  </si>
  <si>
    <t>Náklady spojené se stíženými podmínkami obsahující zejména ztížené dopravní podmínky, individuální mimo-staveništní dopravu a mimořádně ztížené dopravní podmínky,</t>
  </si>
  <si>
    <t>1851929102</t>
  </si>
  <si>
    <t>ORN</t>
  </si>
  <si>
    <t>20101</t>
  </si>
  <si>
    <t>Vyhotovení dokumentace  skutečného provedení stavby a její předání v požadované formě dle vyhl 62/2013 a množství dle SoD, DSPS musí být zpracována dle metodiky SUKB</t>
  </si>
  <si>
    <t>-1329640280</t>
  </si>
  <si>
    <t>20102</t>
  </si>
  <si>
    <t>Zpracování havarijního plánu dle §39 odst. 2. písm. a) zákona č. 254/2001 Sb. po dobu výstavby</t>
  </si>
  <si>
    <t>-1077788043</t>
  </si>
  <si>
    <t>20103</t>
  </si>
  <si>
    <t>Náklady na vypracování potřebné dokumentace pro provoz staveniště z hlediska požární ochrany (požární řád a poplachová směrnice) a z hlediska provozu staveniště (provozně dopravní řád).</t>
  </si>
  <si>
    <t>-409380437</t>
  </si>
  <si>
    <t>20104</t>
  </si>
  <si>
    <t>Geodetické zaměření skutečného provedení díla včetně výškopisu a polohopisu a nově položených IS, v rozsahu nezbytném pro zápis změny do katastru nemovitostí.</t>
  </si>
  <si>
    <t>1961801869</t>
  </si>
  <si>
    <t>20105</t>
  </si>
  <si>
    <t>Pořízení geometrických plánů  - pro účely majetkoprávního vypořádání s majiteli dotčených pozemků, pro zřízení věcných břemen, včetně zajištění odsouhlasení všech geometrických plánů příslušným katastrálním úřadem</t>
  </si>
  <si>
    <t>-1388073596</t>
  </si>
  <si>
    <t>20106</t>
  </si>
  <si>
    <t>Vytýčení stávajících inženýrských sítí a objektů, jejich ochrana po dobu výstavby, případná aktualizace příslušných vyjádření správců sítí</t>
  </si>
  <si>
    <t>237935558</t>
  </si>
  <si>
    <t>20107</t>
  </si>
  <si>
    <t>Dopravně inženýrská opatření po dobu stavby  - zajištění zvláštního užívání komunikací, včetně projednání ODSH a s Policií ČR. Zajištění zřízení a likvidace dopravního značení včetně případné světelné signalizace, dodání dopravních značek a jejich rozmisťování a přemisťování a údržba v průběhu výstavby.</t>
  </si>
  <si>
    <t>-56034458</t>
  </si>
  <si>
    <t>20108</t>
  </si>
  <si>
    <t>Čištění přilehlých komunikací a prostor dotčených výstavbou</t>
  </si>
  <si>
    <t>-1534959950</t>
  </si>
  <si>
    <t>20109</t>
  </si>
  <si>
    <t>Zajištění souhlasů se zvláštním užíváním komunikací.</t>
  </si>
  <si>
    <t>-1065090785</t>
  </si>
  <si>
    <t>20110</t>
  </si>
  <si>
    <t>Zajištění písemných souhlasných vyjádření všech dotčených vlastníků a případných uživatelů všech pozemků dotčených stavbou s jejich konečnou úpravou po dokončení prací</t>
  </si>
  <si>
    <t>440134317</t>
  </si>
  <si>
    <t>20111</t>
  </si>
  <si>
    <t>Zajištění šetření o podzemních sítích vč. zajištění nových vyjádření v případě, že před realizací pozbyly platnosti</t>
  </si>
  <si>
    <t>414397064</t>
  </si>
  <si>
    <t>20112</t>
  </si>
  <si>
    <t>Zajištění veškerých předepsaných rozborů, atestů, zkoušek a revizí dle příslušných norem a dalších předpisů a nařízení platných v ČR, kterými bude prokázáno dosažení předepsané kvality a parametrů dokončeného díla  a které nejsou obsaženy v položkovém seznamu prací</t>
  </si>
  <si>
    <t>-1636062367</t>
  </si>
  <si>
    <t>20113</t>
  </si>
  <si>
    <t>Zajištění výroby a instalace informačních tabulí ke stavbě</t>
  </si>
  <si>
    <t>-165291714</t>
  </si>
  <si>
    <t>20114</t>
  </si>
  <si>
    <t>Zajištění kontrolního a zkušebního plánu stavby</t>
  </si>
  <si>
    <t>-211234897</t>
  </si>
  <si>
    <t>20115</t>
  </si>
  <si>
    <t>Kamerové prohlídky přípojek</t>
  </si>
  <si>
    <t>1711897111</t>
  </si>
  <si>
    <t>20116</t>
  </si>
  <si>
    <t>Zkoušky a revize, veškeré náklady zhotovitele, související s prováděním zkoušek a revizí předepsaných technickými normami nebo objednatelem a které jsou pro provedení díla nezbytné a které nejsou obsaženy v seznamu prací.</t>
  </si>
  <si>
    <t>-223830486</t>
  </si>
  <si>
    <t>20117</t>
  </si>
  <si>
    <t>Stavební a funkční zkoušky</t>
  </si>
  <si>
    <t>-985478331</t>
  </si>
  <si>
    <t>20118</t>
  </si>
  <si>
    <t>Náklady spojené s vypracováním, odsouhlasením a archivací dokumentací pro pomocné práce, výrobně technických dokumentací, dokumentací výrobků dodávaných na stavbu, výkresy prefabrikátů a montážní dokumentace. Veškerá uvedená dodavatelská dokumentace bude zpracována v tištěné a digitální formě.</t>
  </si>
  <si>
    <t>-441998782</t>
  </si>
  <si>
    <t>20119</t>
  </si>
  <si>
    <t>Individuální funkční zkoušky, které jsou pro provedení díla nezbytné a které nejsou obsaženy v seznamu prací.</t>
  </si>
  <si>
    <t>1370070917</t>
  </si>
  <si>
    <t>20120</t>
  </si>
  <si>
    <t>Komplexní 168 hodinová zkouška, provedení nepřetržité komplexní 168 hodinové zkoušky stavebních objektů, inženýrských objektů a provozních souborů dle SoD. Součástí zkoušky jsou v celém rozsahu náklady na média (voda, elektrická energie, plyn, teplo, chemie, atd.) která budou použita nebo spotřebována v průběhu 168 hodinové komplexní zkoušky předmětu díla.</t>
  </si>
  <si>
    <t>-83072984</t>
  </si>
  <si>
    <t>20121</t>
  </si>
  <si>
    <t>Zkušební provoz zařízení po dobu stanovenou ve SoD, včetně nákladů zhotovitele na účast na zkušebním provozu a včetně všech rizik vyplývajících z nutnosti zásahu či úprav zkoušeného zařízení.  Zaškolení pověřené obsluhy zadavatele / provozovatele.</t>
  </si>
  <si>
    <t>1003531817</t>
  </si>
  <si>
    <t>20122</t>
  </si>
  <si>
    <t>Provedení odborného měření akustické situace ve vnitřních prostorech stavebních objektů, ve venkovních prostorech předmětu díla v místě provádění díla a v chráněném venkovním prostoru staveb (nejbližší bytová zástavba),  vyhodnocení a vypracování hlukové studii  a stanovení hlukových hygienických limitů v souladu s nařízením vlády č. 272/2011 Sb.</t>
  </si>
  <si>
    <t>1093787409</t>
  </si>
  <si>
    <t>20123</t>
  </si>
  <si>
    <t>Řádné a funkční seřízení jednotlivých stavebních, provozních souborů a inženýrských objektů v rámci zkušebního provozu na provozní parametry.</t>
  </si>
  <si>
    <t>-1700654781</t>
  </si>
  <si>
    <t>20124</t>
  </si>
  <si>
    <t>Revize vnějších odběrných míst na vodovodním potrubí (hydranty), revize všech přenosných hasících přístrojů.</t>
  </si>
  <si>
    <t>-1969502617</t>
  </si>
  <si>
    <t>20125</t>
  </si>
  <si>
    <t>Vypracování požárních řádů stavebních a inženýrských objektů, provozních objektů, řád ohlašovny požáru. Vypracování schémat veškerých rozvodů (elektrických rozvodů, vzduchotechnických rozvodů, vodovodních a kanalizačních rozvodů, plynových rozvodů) včetně popisů systémových celků zařízení Vypracování požárních řádů stavebních a inženýrských objektů, provozních objektů, řád ohlašovny požáru. Vypracování schémat veškerých rozvodů (elektrických rozvodů, vzduchotechnických rozvodů, vodovodních a kanalizačních rozvodů, plynových rozvodů) včetně popisů systémových celků zařízení</t>
  </si>
  <si>
    <t>-1336504936</t>
  </si>
  <si>
    <t>20126</t>
  </si>
  <si>
    <t>Fotodokumentace celkového průběhu výstavby, včetně zajištění fotodokumentace veškerých konstrukcí, které budou v průběhu výstavby skryty nebo zakryty. Zajištění fotodokumentace stávajícího stavu přístupových komunikací. Fotodokumentace bude předána elektronicky se členěním po týdnech.</t>
  </si>
  <si>
    <t>2080511345</t>
  </si>
  <si>
    <t>20127</t>
  </si>
  <si>
    <t>Účast zhotovitele na kontrolních prohlídkách, zkouškách, předání a převzetí díla nebo jeho částí, kolaudaci stavby včetně koordinační a kompletační činnosti podkladů celé stavby. Součinnost při zajištění všech kolaudačních souhlasů a povolení o nakládání s vodami, povinnosti vyplývající v souvislosti s předáním a převzetím díla nebo jeho části.</t>
  </si>
  <si>
    <t>-2101955241</t>
  </si>
  <si>
    <t>20128</t>
  </si>
  <si>
    <t>Náklady zhotovitele spojené s pojištěním proti škodám způsobených jeho činností při výstavbě včetně pojištění díla proti všem možným rizikům (živly, krádež, atd.) po dobu výstavby až do celkové hodnoty díla. Rozsah a podmínky pojištění dle SoD.</t>
  </si>
  <si>
    <t>43912438</t>
  </si>
  <si>
    <t>20129</t>
  </si>
  <si>
    <t>Náklady spojené se zabezpečením a poskytnutím zajišťovacích bankovních záruk a jistot v rozsahu dle SoD.</t>
  </si>
  <si>
    <t>-826410293</t>
  </si>
  <si>
    <t>20130</t>
  </si>
  <si>
    <t>Veškeré náklady zhotovitele, které vznikají v souvislosti se specifickými obchodními podmínkami objednatele a podmínkami dotačních programů. Opatření a vyvěšení informačního panelu, na nichž budou uvedeny slovní a obrazové informace o stavbě , investorovi a projektantovi.</t>
  </si>
  <si>
    <t>-1673834533</t>
  </si>
  <si>
    <t>20131</t>
  </si>
  <si>
    <t>Veškeré náklady zhotovitele spojené s dodáním uceleného návodu na provoz a údržbu stavebních objektů. Dokumentace stavby bude systematicky řazena po provozních celcích, bude obsahovat veškeré návody a servisní pokyny. Předáno bude v tištěné a elektronické verzi.</t>
  </si>
  <si>
    <t>168504995</t>
  </si>
  <si>
    <t>20132</t>
  </si>
  <si>
    <t>Veškeré náklady zhotovitele spojené s dodáním realizační a dílenské dokumentace stavby. Předáno bude v tištěné a elektronické verzi.</t>
  </si>
  <si>
    <t>-1622000677</t>
  </si>
  <si>
    <t>20133</t>
  </si>
  <si>
    <t>Technický dozor statika stavby</t>
  </si>
  <si>
    <t>h</t>
  </si>
  <si>
    <t>979318141</t>
  </si>
  <si>
    <t>20134</t>
  </si>
  <si>
    <t>Zkouška únosnosti podloží pod podlahou a základové spáry provedená autorizovaným geologem stavby</t>
  </si>
  <si>
    <t>1651093998</t>
  </si>
  <si>
    <t>20137</t>
  </si>
  <si>
    <t>Stavební pasportizace dle standardů SÚKB</t>
  </si>
  <si>
    <t>444699610</t>
  </si>
  <si>
    <t>20138</t>
  </si>
  <si>
    <t xml:space="preserve">Technologická pasportizace vč.profesní části dle standardů SÚKB </t>
  </si>
  <si>
    <t>2040517240</t>
  </si>
  <si>
    <t>vyplň údaj</t>
  </si>
  <si>
    <t>Vytyčení stavebních objektů, inženýrských objektů a provozních souborů díla oprávněným geodetem-projektantem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</si>
</sst>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3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20"/>
      <c r="BE5" s="207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20"/>
      <c r="BE6" s="208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8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1354</v>
      </c>
      <c r="AR8" s="20"/>
      <c r="BE8" s="208"/>
      <c r="BS8" s="17" t="s">
        <v>6</v>
      </c>
    </row>
    <row r="9" spans="1:74" s="1" customFormat="1" ht="14.45" customHeight="1">
      <c r="B9" s="20"/>
      <c r="AR9" s="20"/>
      <c r="BE9" s="208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08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25</v>
      </c>
      <c r="AN11" s="25" t="s">
        <v>1</v>
      </c>
      <c r="AR11" s="20"/>
      <c r="BE11" s="208"/>
      <c r="BS11" s="17" t="s">
        <v>6</v>
      </c>
    </row>
    <row r="12" spans="1:74" s="1" customFormat="1" ht="6.95" customHeight="1">
      <c r="B12" s="20"/>
      <c r="AR12" s="20"/>
      <c r="BE12" s="208"/>
      <c r="BS12" s="17" t="s">
        <v>6</v>
      </c>
    </row>
    <row r="13" spans="1:74" s="1" customFormat="1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08"/>
      <c r="BS13" s="17" t="s">
        <v>6</v>
      </c>
    </row>
    <row r="14" spans="1:74" ht="12.75">
      <c r="B14" s="20"/>
      <c r="E14" s="213" t="s">
        <v>27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7" t="s">
        <v>25</v>
      </c>
      <c r="AN14" s="29" t="s">
        <v>27</v>
      </c>
      <c r="AR14" s="20"/>
      <c r="BE14" s="208"/>
      <c r="BS14" s="17" t="s">
        <v>6</v>
      </c>
    </row>
    <row r="15" spans="1:74" s="1" customFormat="1" ht="6.95" customHeight="1">
      <c r="B15" s="20"/>
      <c r="AR15" s="20"/>
      <c r="BE15" s="208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08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25</v>
      </c>
      <c r="AN17" s="25" t="s">
        <v>1</v>
      </c>
      <c r="AR17" s="20"/>
      <c r="BE17" s="208"/>
      <c r="BS17" s="17" t="s">
        <v>29</v>
      </c>
    </row>
    <row r="18" spans="1:71" s="1" customFormat="1" ht="6.95" customHeight="1">
      <c r="B18" s="20"/>
      <c r="AR18" s="20"/>
      <c r="BE18" s="208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08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25</v>
      </c>
      <c r="AN20" s="25" t="s">
        <v>1</v>
      </c>
      <c r="AR20" s="20"/>
      <c r="BE20" s="208"/>
      <c r="BS20" s="17" t="s">
        <v>3</v>
      </c>
    </row>
    <row r="21" spans="1:71" s="1" customFormat="1" ht="6.95" customHeight="1">
      <c r="B21" s="20"/>
      <c r="AR21" s="20"/>
      <c r="BE21" s="208"/>
    </row>
    <row r="22" spans="1:71" s="1" customFormat="1" ht="12" customHeight="1">
      <c r="B22" s="20"/>
      <c r="D22" s="27" t="s">
        <v>31</v>
      </c>
      <c r="AR22" s="20"/>
      <c r="BE22" s="208"/>
    </row>
    <row r="23" spans="1:71" s="1" customFormat="1" ht="16.5" customHeight="1">
      <c r="B23" s="20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20"/>
      <c r="BE23" s="208"/>
    </row>
    <row r="24" spans="1:71" s="1" customFormat="1" ht="6.95" customHeight="1">
      <c r="B24" s="20"/>
      <c r="AR24" s="20"/>
      <c r="BE24" s="208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8"/>
    </row>
    <row r="26" spans="1:71" s="2" customFormat="1" ht="25.9" customHeight="1">
      <c r="A26" s="32"/>
      <c r="B26" s="33"/>
      <c r="C26" s="32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6">
        <f>ROUND(AG94,2)</f>
        <v>0</v>
      </c>
      <c r="AL26" s="217"/>
      <c r="AM26" s="217"/>
      <c r="AN26" s="217"/>
      <c r="AO26" s="217"/>
      <c r="AP26" s="32"/>
      <c r="AQ26" s="32"/>
      <c r="AR26" s="33"/>
      <c r="BE26" s="208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8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8" t="s">
        <v>33</v>
      </c>
      <c r="M28" s="218"/>
      <c r="N28" s="218"/>
      <c r="O28" s="218"/>
      <c r="P28" s="218"/>
      <c r="Q28" s="32"/>
      <c r="R28" s="32"/>
      <c r="S28" s="32"/>
      <c r="T28" s="32"/>
      <c r="U28" s="32"/>
      <c r="V28" s="32"/>
      <c r="W28" s="218" t="s">
        <v>34</v>
      </c>
      <c r="X28" s="218"/>
      <c r="Y28" s="218"/>
      <c r="Z28" s="218"/>
      <c r="AA28" s="218"/>
      <c r="AB28" s="218"/>
      <c r="AC28" s="218"/>
      <c r="AD28" s="218"/>
      <c r="AE28" s="218"/>
      <c r="AF28" s="32"/>
      <c r="AG28" s="32"/>
      <c r="AH28" s="32"/>
      <c r="AI28" s="32"/>
      <c r="AJ28" s="32"/>
      <c r="AK28" s="218" t="s">
        <v>35</v>
      </c>
      <c r="AL28" s="218"/>
      <c r="AM28" s="218"/>
      <c r="AN28" s="218"/>
      <c r="AO28" s="218"/>
      <c r="AP28" s="32"/>
      <c r="AQ28" s="32"/>
      <c r="AR28" s="33"/>
      <c r="BE28" s="208"/>
    </row>
    <row r="29" spans="1:71" s="3" customFormat="1" ht="14.45" customHeight="1">
      <c r="B29" s="37"/>
      <c r="D29" s="27" t="s">
        <v>36</v>
      </c>
      <c r="F29" s="27" t="s">
        <v>37</v>
      </c>
      <c r="L29" s="206">
        <v>0.21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7"/>
      <c r="BE29" s="209"/>
    </row>
    <row r="30" spans="1:71" s="3" customFormat="1" ht="14.45" customHeight="1">
      <c r="B30" s="37"/>
      <c r="F30" s="27" t="s">
        <v>38</v>
      </c>
      <c r="L30" s="206">
        <v>0.15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7"/>
      <c r="BE30" s="209"/>
    </row>
    <row r="31" spans="1:71" s="3" customFormat="1" ht="14.45" hidden="1" customHeight="1">
      <c r="B31" s="37"/>
      <c r="F31" s="27" t="s">
        <v>39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7"/>
      <c r="BE31" s="209"/>
    </row>
    <row r="32" spans="1:71" s="3" customFormat="1" ht="14.45" hidden="1" customHeight="1">
      <c r="B32" s="37"/>
      <c r="F32" s="27" t="s">
        <v>40</v>
      </c>
      <c r="L32" s="206">
        <v>0.15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7"/>
      <c r="BE32" s="209"/>
    </row>
    <row r="33" spans="1:57" s="3" customFormat="1" ht="14.45" hidden="1" customHeight="1">
      <c r="B33" s="37"/>
      <c r="F33" s="27" t="s">
        <v>41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7"/>
      <c r="BE33" s="209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8"/>
    </row>
    <row r="35" spans="1:57" s="2" customFormat="1" ht="25.9" customHeight="1">
      <c r="A35" s="32"/>
      <c r="B35" s="33"/>
      <c r="C35" s="38"/>
      <c r="D35" s="39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43</v>
      </c>
      <c r="U35" s="40"/>
      <c r="V35" s="40"/>
      <c r="W35" s="40"/>
      <c r="X35" s="243" t="s">
        <v>44</v>
      </c>
      <c r="Y35" s="244"/>
      <c r="Z35" s="244"/>
      <c r="AA35" s="244"/>
      <c r="AB35" s="244"/>
      <c r="AC35" s="40"/>
      <c r="AD35" s="40"/>
      <c r="AE35" s="40"/>
      <c r="AF35" s="40"/>
      <c r="AG35" s="40"/>
      <c r="AH35" s="40"/>
      <c r="AI35" s="40"/>
      <c r="AJ35" s="40"/>
      <c r="AK35" s="245">
        <f>SUM(AK26:AK33)</f>
        <v>0</v>
      </c>
      <c r="AL35" s="244"/>
      <c r="AM35" s="244"/>
      <c r="AN35" s="244"/>
      <c r="AO35" s="246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45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46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47</v>
      </c>
      <c r="AI60" s="35"/>
      <c r="AJ60" s="35"/>
      <c r="AK60" s="35"/>
      <c r="AL60" s="35"/>
      <c r="AM60" s="45" t="s">
        <v>48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49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50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47</v>
      </c>
      <c r="AI75" s="35"/>
      <c r="AJ75" s="35"/>
      <c r="AK75" s="35"/>
      <c r="AL75" s="35"/>
      <c r="AM75" s="45" t="s">
        <v>48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Waclawik014</v>
      </c>
      <c r="AR84" s="51"/>
    </row>
    <row r="85" spans="1:91" s="5" customFormat="1" ht="36.950000000000003" customHeight="1">
      <c r="B85" s="52"/>
      <c r="C85" s="53" t="s">
        <v>16</v>
      </c>
      <c r="L85" s="234" t="str">
        <f>K6</f>
        <v>Masarykova univerzita Brno, areál UK Bohunice, Kamenice 755/5, Brno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6" t="str">
        <f>IF(AN8= "","",AN8)</f>
        <v>vyplň údaj</v>
      </c>
      <c r="AN87" s="23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37" t="str">
        <f>IF(E17="","",E17)</f>
        <v xml:space="preserve"> </v>
      </c>
      <c r="AN89" s="238"/>
      <c r="AO89" s="238"/>
      <c r="AP89" s="238"/>
      <c r="AQ89" s="32"/>
      <c r="AR89" s="33"/>
      <c r="AS89" s="239" t="s">
        <v>52</v>
      </c>
      <c r="AT89" s="24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26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30</v>
      </c>
      <c r="AJ90" s="32"/>
      <c r="AK90" s="32"/>
      <c r="AL90" s="32"/>
      <c r="AM90" s="237" t="str">
        <f>IF(E20="","",E20)</f>
        <v xml:space="preserve"> </v>
      </c>
      <c r="AN90" s="238"/>
      <c r="AO90" s="238"/>
      <c r="AP90" s="238"/>
      <c r="AQ90" s="32"/>
      <c r="AR90" s="33"/>
      <c r="AS90" s="241"/>
      <c r="AT90" s="24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1"/>
      <c r="AT91" s="24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2" t="s">
        <v>53</v>
      </c>
      <c r="D92" s="223"/>
      <c r="E92" s="223"/>
      <c r="F92" s="223"/>
      <c r="G92" s="223"/>
      <c r="H92" s="60"/>
      <c r="I92" s="224" t="s">
        <v>54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55</v>
      </c>
      <c r="AH92" s="223"/>
      <c r="AI92" s="223"/>
      <c r="AJ92" s="223"/>
      <c r="AK92" s="223"/>
      <c r="AL92" s="223"/>
      <c r="AM92" s="223"/>
      <c r="AN92" s="224" t="s">
        <v>56</v>
      </c>
      <c r="AO92" s="223"/>
      <c r="AP92" s="226"/>
      <c r="AQ92" s="61" t="s">
        <v>57</v>
      </c>
      <c r="AR92" s="33"/>
      <c r="AS92" s="62" t="s">
        <v>58</v>
      </c>
      <c r="AT92" s="63" t="s">
        <v>59</v>
      </c>
      <c r="AU92" s="63" t="s">
        <v>60</v>
      </c>
      <c r="AV92" s="63" t="s">
        <v>61</v>
      </c>
      <c r="AW92" s="63" t="s">
        <v>62</v>
      </c>
      <c r="AX92" s="63" t="s">
        <v>63</v>
      </c>
      <c r="AY92" s="63" t="s">
        <v>64</v>
      </c>
      <c r="AZ92" s="63" t="s">
        <v>65</v>
      </c>
      <c r="BA92" s="63" t="s">
        <v>66</v>
      </c>
      <c r="BB92" s="63" t="s">
        <v>67</v>
      </c>
      <c r="BC92" s="63" t="s">
        <v>68</v>
      </c>
      <c r="BD92" s="64" t="s">
        <v>69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70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1">
        <f>ROUND(AG95,2)</f>
        <v>0</v>
      </c>
      <c r="AH94" s="231"/>
      <c r="AI94" s="231"/>
      <c r="AJ94" s="231"/>
      <c r="AK94" s="231"/>
      <c r="AL94" s="231"/>
      <c r="AM94" s="231"/>
      <c r="AN94" s="232">
        <f>SUM(AG94,AT94)</f>
        <v>0</v>
      </c>
      <c r="AO94" s="232"/>
      <c r="AP94" s="232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71</v>
      </c>
      <c r="BT94" s="77" t="s">
        <v>72</v>
      </c>
      <c r="BU94" s="78" t="s">
        <v>73</v>
      </c>
      <c r="BV94" s="77" t="s">
        <v>74</v>
      </c>
      <c r="BW94" s="77" t="s">
        <v>4</v>
      </c>
      <c r="BX94" s="77" t="s">
        <v>75</v>
      </c>
      <c r="CL94" s="77" t="s">
        <v>1</v>
      </c>
    </row>
    <row r="95" spans="1:91" s="7" customFormat="1" ht="24.75" customHeight="1">
      <c r="B95" s="79"/>
      <c r="C95" s="80"/>
      <c r="D95" s="230" t="s">
        <v>76</v>
      </c>
      <c r="E95" s="230"/>
      <c r="F95" s="230"/>
      <c r="G95" s="230"/>
      <c r="H95" s="230"/>
      <c r="I95" s="81"/>
      <c r="J95" s="230" t="s">
        <v>77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29">
        <f>ROUND(SUM(AG96:AG97),2)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2" t="s">
        <v>78</v>
      </c>
      <c r="AR95" s="79"/>
      <c r="AS95" s="83">
        <f>ROUND(SUM(AS96:AS97),2)</f>
        <v>0</v>
      </c>
      <c r="AT95" s="84">
        <f>ROUND(SUM(AV95:AW95),2)</f>
        <v>0</v>
      </c>
      <c r="AU95" s="85">
        <f>ROUND(SUM(AU96:AU97),5)</f>
        <v>0</v>
      </c>
      <c r="AV95" s="84">
        <f>ROUND(AZ95*L29,2)</f>
        <v>0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>ROUND(SUM(AZ96:AZ97),2)</f>
        <v>0</v>
      </c>
      <c r="BA95" s="84">
        <f>ROUND(SUM(BA96:BA97),2)</f>
        <v>0</v>
      </c>
      <c r="BB95" s="84">
        <f>ROUND(SUM(BB96:BB97),2)</f>
        <v>0</v>
      </c>
      <c r="BC95" s="84">
        <f>ROUND(SUM(BC96:BC97),2)</f>
        <v>0</v>
      </c>
      <c r="BD95" s="86">
        <f>ROUND(SUM(BD96:BD97),2)</f>
        <v>0</v>
      </c>
      <c r="BS95" s="87" t="s">
        <v>71</v>
      </c>
      <c r="BT95" s="87" t="s">
        <v>79</v>
      </c>
      <c r="BU95" s="87" t="s">
        <v>73</v>
      </c>
      <c r="BV95" s="87" t="s">
        <v>74</v>
      </c>
      <c r="BW95" s="87" t="s">
        <v>80</v>
      </c>
      <c r="BX95" s="87" t="s">
        <v>4</v>
      </c>
      <c r="CL95" s="87" t="s">
        <v>1</v>
      </c>
      <c r="CM95" s="87" t="s">
        <v>81</v>
      </c>
    </row>
    <row r="96" spans="1:91" s="4" customFormat="1" ht="16.5" customHeight="1">
      <c r="A96" s="88" t="s">
        <v>82</v>
      </c>
      <c r="B96" s="51"/>
      <c r="C96" s="10"/>
      <c r="D96" s="10"/>
      <c r="E96" s="221" t="s">
        <v>83</v>
      </c>
      <c r="F96" s="221"/>
      <c r="G96" s="221"/>
      <c r="H96" s="221"/>
      <c r="I96" s="221"/>
      <c r="J96" s="10"/>
      <c r="K96" s="221" t="s">
        <v>84</v>
      </c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'18.1 - Stavební část'!J32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89" t="s">
        <v>85</v>
      </c>
      <c r="AR96" s="51"/>
      <c r="AS96" s="90">
        <v>0</v>
      </c>
      <c r="AT96" s="91">
        <f>ROUND(SUM(AV96:AW96),2)</f>
        <v>0</v>
      </c>
      <c r="AU96" s="92">
        <f>'18.1 - Stavební část'!P155</f>
        <v>0</v>
      </c>
      <c r="AV96" s="91">
        <f>'18.1 - Stavební část'!J35</f>
        <v>0</v>
      </c>
      <c r="AW96" s="91">
        <f>'18.1 - Stavební část'!J36</f>
        <v>0</v>
      </c>
      <c r="AX96" s="91">
        <f>'18.1 - Stavební část'!J37</f>
        <v>0</v>
      </c>
      <c r="AY96" s="91">
        <f>'18.1 - Stavební část'!J38</f>
        <v>0</v>
      </c>
      <c r="AZ96" s="91">
        <f>'18.1 - Stavební část'!F35</f>
        <v>0</v>
      </c>
      <c r="BA96" s="91">
        <f>'18.1 - Stavební část'!F36</f>
        <v>0</v>
      </c>
      <c r="BB96" s="91">
        <f>'18.1 - Stavební část'!F37</f>
        <v>0</v>
      </c>
      <c r="BC96" s="91">
        <f>'18.1 - Stavební část'!F38</f>
        <v>0</v>
      </c>
      <c r="BD96" s="93">
        <f>'18.1 - Stavební část'!F39</f>
        <v>0</v>
      </c>
      <c r="BT96" s="25" t="s">
        <v>81</v>
      </c>
      <c r="BV96" s="25" t="s">
        <v>74</v>
      </c>
      <c r="BW96" s="25" t="s">
        <v>86</v>
      </c>
      <c r="BX96" s="25" t="s">
        <v>80</v>
      </c>
      <c r="CL96" s="25" t="s">
        <v>1</v>
      </c>
    </row>
    <row r="97" spans="1:90" s="4" customFormat="1" ht="16.5" customHeight="1">
      <c r="A97" s="88" t="s">
        <v>82</v>
      </c>
      <c r="B97" s="51"/>
      <c r="C97" s="10"/>
      <c r="D97" s="10"/>
      <c r="E97" s="221" t="s">
        <v>87</v>
      </c>
      <c r="F97" s="221"/>
      <c r="G97" s="221"/>
      <c r="H97" s="221"/>
      <c r="I97" s="221"/>
      <c r="J97" s="10"/>
      <c r="K97" s="221" t="s">
        <v>88</v>
      </c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19">
        <f>'18.2 - Vedlejší rozpočtov...'!J32</f>
        <v>0</v>
      </c>
      <c r="AH97" s="220"/>
      <c r="AI97" s="220"/>
      <c r="AJ97" s="220"/>
      <c r="AK97" s="220"/>
      <c r="AL97" s="220"/>
      <c r="AM97" s="220"/>
      <c r="AN97" s="219">
        <f>SUM(AG97,AT97)</f>
        <v>0</v>
      </c>
      <c r="AO97" s="220"/>
      <c r="AP97" s="220"/>
      <c r="AQ97" s="89" t="s">
        <v>85</v>
      </c>
      <c r="AR97" s="51"/>
      <c r="AS97" s="94">
        <v>0</v>
      </c>
      <c r="AT97" s="95">
        <f>ROUND(SUM(AV97:AW97),2)</f>
        <v>0</v>
      </c>
      <c r="AU97" s="96">
        <f>'18.2 - Vedlejší rozpočtov...'!P123</f>
        <v>0</v>
      </c>
      <c r="AV97" s="95">
        <f>'18.2 - Vedlejší rozpočtov...'!J35</f>
        <v>0</v>
      </c>
      <c r="AW97" s="95">
        <f>'18.2 - Vedlejší rozpočtov...'!J36</f>
        <v>0</v>
      </c>
      <c r="AX97" s="95">
        <f>'18.2 - Vedlejší rozpočtov...'!J37</f>
        <v>0</v>
      </c>
      <c r="AY97" s="95">
        <f>'18.2 - Vedlejší rozpočtov...'!J38</f>
        <v>0</v>
      </c>
      <c r="AZ97" s="95">
        <f>'18.2 - Vedlejší rozpočtov...'!F35</f>
        <v>0</v>
      </c>
      <c r="BA97" s="95">
        <f>'18.2 - Vedlejší rozpočtov...'!F36</f>
        <v>0</v>
      </c>
      <c r="BB97" s="95">
        <f>'18.2 - Vedlejší rozpočtov...'!F37</f>
        <v>0</v>
      </c>
      <c r="BC97" s="95">
        <f>'18.2 - Vedlejší rozpočtov...'!F38</f>
        <v>0</v>
      </c>
      <c r="BD97" s="97">
        <f>'18.2 - Vedlejší rozpočtov...'!F39</f>
        <v>0</v>
      </c>
      <c r="BT97" s="25" t="s">
        <v>81</v>
      </c>
      <c r="BV97" s="25" t="s">
        <v>74</v>
      </c>
      <c r="BW97" s="25" t="s">
        <v>89</v>
      </c>
      <c r="BX97" s="25" t="s">
        <v>80</v>
      </c>
      <c r="CL97" s="25" t="s">
        <v>1</v>
      </c>
    </row>
    <row r="98" spans="1:90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0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AR2:BE2"/>
    <mergeCell ref="AN96:AP96"/>
    <mergeCell ref="AG96:AM96"/>
    <mergeCell ref="E96:I96"/>
    <mergeCell ref="K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6" location="'18.1 - Stavební část'!C2" display="/" xr:uid="{00000000-0004-0000-0000-000000000000}"/>
    <hyperlink ref="A97" location="'18.2 - Vedlejší rozpočtov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92"/>
  <sheetViews>
    <sheetView showGridLines="0" topLeftCell="A142" workbookViewId="0">
      <selection activeCell="I158" sqref="I15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90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48" t="str">
        <f>'Rekapitulace stavby'!K6</f>
        <v>Masarykova univerzita Brno, areál UK Bohunice, Kamenice 755/5, Brno</v>
      </c>
      <c r="F7" s="249"/>
      <c r="G7" s="249"/>
      <c r="H7" s="249"/>
      <c r="L7" s="20"/>
    </row>
    <row r="8" spans="1:46" s="1" customFormat="1" ht="12" customHeight="1">
      <c r="B8" s="20"/>
      <c r="D8" s="27" t="s">
        <v>91</v>
      </c>
      <c r="L8" s="20"/>
    </row>
    <row r="9" spans="1:46" s="2" customFormat="1" ht="16.5" customHeight="1">
      <c r="A9" s="32"/>
      <c r="B9" s="33"/>
      <c r="C9" s="32"/>
      <c r="D9" s="32"/>
      <c r="E9" s="248" t="s">
        <v>92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93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34" t="s">
        <v>94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vyplň údaj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23</v>
      </c>
      <c r="E16" s="32"/>
      <c r="F16" s="32"/>
      <c r="G16" s="32"/>
      <c r="H16" s="32"/>
      <c r="I16" s="27" t="s">
        <v>24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25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26</v>
      </c>
      <c r="E19" s="32"/>
      <c r="F19" s="32"/>
      <c r="G19" s="32"/>
      <c r="H19" s="32"/>
      <c r="I19" s="27" t="s">
        <v>24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10"/>
      <c r="G20" s="210"/>
      <c r="H20" s="210"/>
      <c r="I20" s="27" t="s">
        <v>25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28</v>
      </c>
      <c r="E22" s="32"/>
      <c r="F22" s="32"/>
      <c r="G22" s="32"/>
      <c r="H22" s="32"/>
      <c r="I22" s="27" t="s">
        <v>24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25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30</v>
      </c>
      <c r="E25" s="32"/>
      <c r="F25" s="32"/>
      <c r="G25" s="32"/>
      <c r="H25" s="32"/>
      <c r="I25" s="27" t="s">
        <v>24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25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31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15" t="s">
        <v>1</v>
      </c>
      <c r="F29" s="215"/>
      <c r="G29" s="215"/>
      <c r="H29" s="21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32</v>
      </c>
      <c r="E32" s="32"/>
      <c r="F32" s="32"/>
      <c r="G32" s="32"/>
      <c r="H32" s="32"/>
      <c r="I32" s="32"/>
      <c r="J32" s="71">
        <f>ROUND(J155,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34</v>
      </c>
      <c r="G34" s="32"/>
      <c r="H34" s="32"/>
      <c r="I34" s="36" t="s">
        <v>33</v>
      </c>
      <c r="J34" s="36" t="s">
        <v>35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36</v>
      </c>
      <c r="E35" s="27" t="s">
        <v>37</v>
      </c>
      <c r="F35" s="104">
        <f>ROUND((SUM(BE155:BE691)),  2)</f>
        <v>0</v>
      </c>
      <c r="G35" s="32"/>
      <c r="H35" s="32"/>
      <c r="I35" s="105">
        <v>0.21</v>
      </c>
      <c r="J35" s="104">
        <f>ROUND(((SUM(BE155:BE691))*I35),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38</v>
      </c>
      <c r="F36" s="104">
        <f>ROUND((SUM(BF155:BF691)),  2)</f>
        <v>0</v>
      </c>
      <c r="G36" s="32"/>
      <c r="H36" s="32"/>
      <c r="I36" s="105">
        <v>0.15</v>
      </c>
      <c r="J36" s="104">
        <f>ROUND(((SUM(BF155:BF691))*I36),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39</v>
      </c>
      <c r="F37" s="104">
        <f>ROUND((SUM(BG155:BG691)),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40</v>
      </c>
      <c r="F38" s="104">
        <f>ROUND((SUM(BH155:BH691)),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41</v>
      </c>
      <c r="F39" s="104">
        <f>ROUND((SUM(BI155:BI691)),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42</v>
      </c>
      <c r="E41" s="60"/>
      <c r="F41" s="60"/>
      <c r="G41" s="108" t="s">
        <v>43</v>
      </c>
      <c r="H41" s="109" t="s">
        <v>44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12" t="s">
        <v>48</v>
      </c>
      <c r="G61" s="45" t="s">
        <v>47</v>
      </c>
      <c r="H61" s="35"/>
      <c r="I61" s="35"/>
      <c r="J61" s="113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12" t="s">
        <v>48</v>
      </c>
      <c r="G76" s="45" t="s">
        <v>47</v>
      </c>
      <c r="H76" s="35"/>
      <c r="I76" s="35"/>
      <c r="J76" s="113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95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26.25" customHeight="1">
      <c r="A85" s="32"/>
      <c r="B85" s="33"/>
      <c r="C85" s="32"/>
      <c r="D85" s="32"/>
      <c r="E85" s="248" t="str">
        <f>E7</f>
        <v>Masarykova univerzita Brno, areál UK Bohunice, Kamenice 755/5, Brno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91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92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93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34" t="str">
        <f>E11</f>
        <v>18.1 - Stavební část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vyplň údaj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23</v>
      </c>
      <c r="D93" s="32"/>
      <c r="E93" s="32"/>
      <c r="F93" s="25" t="str">
        <f>E17</f>
        <v xml:space="preserve"> </v>
      </c>
      <c r="G93" s="32"/>
      <c r="H93" s="32"/>
      <c r="I93" s="27" t="s">
        <v>28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26</v>
      </c>
      <c r="D94" s="32"/>
      <c r="E94" s="32"/>
      <c r="F94" s="25" t="str">
        <f>IF(E20="","",E20)</f>
        <v>Vyplň údaj</v>
      </c>
      <c r="G94" s="32"/>
      <c r="H94" s="32"/>
      <c r="I94" s="27" t="s">
        <v>30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96</v>
      </c>
      <c r="D96" s="106"/>
      <c r="E96" s="106"/>
      <c r="F96" s="106"/>
      <c r="G96" s="106"/>
      <c r="H96" s="106"/>
      <c r="I96" s="106"/>
      <c r="J96" s="115" t="s">
        <v>97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98</v>
      </c>
      <c r="D98" s="32"/>
      <c r="E98" s="32"/>
      <c r="F98" s="32"/>
      <c r="G98" s="32"/>
      <c r="H98" s="32"/>
      <c r="I98" s="32"/>
      <c r="J98" s="71">
        <f>J155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99</v>
      </c>
    </row>
    <row r="99" spans="1:47" s="9" customFormat="1" ht="24.95" customHeight="1">
      <c r="B99" s="117"/>
      <c r="D99" s="118" t="s">
        <v>100</v>
      </c>
      <c r="E99" s="119"/>
      <c r="F99" s="119"/>
      <c r="G99" s="119"/>
      <c r="H99" s="119"/>
      <c r="I99" s="119"/>
      <c r="J99" s="120">
        <f>J156</f>
        <v>0</v>
      </c>
      <c r="L99" s="117"/>
    </row>
    <row r="100" spans="1:47" s="10" customFormat="1" ht="19.899999999999999" customHeight="1">
      <c r="B100" s="121"/>
      <c r="D100" s="122" t="s">
        <v>101</v>
      </c>
      <c r="E100" s="123"/>
      <c r="F100" s="123"/>
      <c r="G100" s="123"/>
      <c r="H100" s="123"/>
      <c r="I100" s="123"/>
      <c r="J100" s="124">
        <f>J157</f>
        <v>0</v>
      </c>
      <c r="L100" s="121"/>
    </row>
    <row r="101" spans="1:47" s="10" customFormat="1" ht="19.899999999999999" customHeight="1">
      <c r="B101" s="121"/>
      <c r="D101" s="122" t="s">
        <v>102</v>
      </c>
      <c r="E101" s="123"/>
      <c r="F101" s="123"/>
      <c r="G101" s="123"/>
      <c r="H101" s="123"/>
      <c r="I101" s="123"/>
      <c r="J101" s="124">
        <f>J184</f>
        <v>0</v>
      </c>
      <c r="L101" s="121"/>
    </row>
    <row r="102" spans="1:47" s="10" customFormat="1" ht="14.85" customHeight="1">
      <c r="B102" s="121"/>
      <c r="D102" s="122" t="s">
        <v>103</v>
      </c>
      <c r="E102" s="123"/>
      <c r="F102" s="123"/>
      <c r="G102" s="123"/>
      <c r="H102" s="123"/>
      <c r="I102" s="123"/>
      <c r="J102" s="124">
        <f>J218</f>
        <v>0</v>
      </c>
      <c r="L102" s="121"/>
    </row>
    <row r="103" spans="1:47" s="10" customFormat="1" ht="19.899999999999999" customHeight="1">
      <c r="B103" s="121"/>
      <c r="D103" s="122" t="s">
        <v>104</v>
      </c>
      <c r="E103" s="123"/>
      <c r="F103" s="123"/>
      <c r="G103" s="123"/>
      <c r="H103" s="123"/>
      <c r="I103" s="123"/>
      <c r="J103" s="124">
        <f>J221</f>
        <v>0</v>
      </c>
      <c r="L103" s="121"/>
    </row>
    <row r="104" spans="1:47" s="10" customFormat="1" ht="19.899999999999999" customHeight="1">
      <c r="B104" s="121"/>
      <c r="D104" s="122" t="s">
        <v>105</v>
      </c>
      <c r="E104" s="123"/>
      <c r="F104" s="123"/>
      <c r="G104" s="123"/>
      <c r="H104" s="123"/>
      <c r="I104" s="123"/>
      <c r="J104" s="124">
        <f>J231</f>
        <v>0</v>
      </c>
      <c r="L104" s="121"/>
    </row>
    <row r="105" spans="1:47" s="10" customFormat="1" ht="19.899999999999999" customHeight="1">
      <c r="B105" s="121"/>
      <c r="D105" s="122" t="s">
        <v>106</v>
      </c>
      <c r="E105" s="123"/>
      <c r="F105" s="123"/>
      <c r="G105" s="123"/>
      <c r="H105" s="123"/>
      <c r="I105" s="123"/>
      <c r="J105" s="124">
        <f>J235</f>
        <v>0</v>
      </c>
      <c r="L105" s="121"/>
    </row>
    <row r="106" spans="1:47" s="10" customFormat="1" ht="19.899999999999999" customHeight="1">
      <c r="B106" s="121"/>
      <c r="D106" s="122" t="s">
        <v>107</v>
      </c>
      <c r="E106" s="123"/>
      <c r="F106" s="123"/>
      <c r="G106" s="123"/>
      <c r="H106" s="123"/>
      <c r="I106" s="123"/>
      <c r="J106" s="124">
        <f>J257</f>
        <v>0</v>
      </c>
      <c r="L106" s="121"/>
    </row>
    <row r="107" spans="1:47" s="10" customFormat="1" ht="19.899999999999999" customHeight="1">
      <c r="B107" s="121"/>
      <c r="D107" s="122" t="s">
        <v>108</v>
      </c>
      <c r="E107" s="123"/>
      <c r="F107" s="123"/>
      <c r="G107" s="123"/>
      <c r="H107" s="123"/>
      <c r="I107" s="123"/>
      <c r="J107" s="124">
        <f>J277</f>
        <v>0</v>
      </c>
      <c r="L107" s="121"/>
    </row>
    <row r="108" spans="1:47" s="10" customFormat="1" ht="19.899999999999999" customHeight="1">
      <c r="B108" s="121"/>
      <c r="D108" s="122" t="s">
        <v>109</v>
      </c>
      <c r="E108" s="123"/>
      <c r="F108" s="123"/>
      <c r="G108" s="123"/>
      <c r="H108" s="123"/>
      <c r="I108" s="123"/>
      <c r="J108" s="124">
        <f>J282</f>
        <v>0</v>
      </c>
      <c r="L108" s="121"/>
    </row>
    <row r="109" spans="1:47" s="10" customFormat="1" ht="19.899999999999999" customHeight="1">
      <c r="B109" s="121"/>
      <c r="D109" s="122" t="s">
        <v>110</v>
      </c>
      <c r="E109" s="123"/>
      <c r="F109" s="123"/>
      <c r="G109" s="123"/>
      <c r="H109" s="123"/>
      <c r="I109" s="123"/>
      <c r="J109" s="124">
        <f>J285</f>
        <v>0</v>
      </c>
      <c r="L109" s="121"/>
    </row>
    <row r="110" spans="1:47" s="10" customFormat="1" ht="19.899999999999999" customHeight="1">
      <c r="B110" s="121"/>
      <c r="D110" s="122" t="s">
        <v>111</v>
      </c>
      <c r="E110" s="123"/>
      <c r="F110" s="123"/>
      <c r="G110" s="123"/>
      <c r="H110" s="123"/>
      <c r="I110" s="123"/>
      <c r="J110" s="124">
        <f>J293</f>
        <v>0</v>
      </c>
      <c r="L110" s="121"/>
    </row>
    <row r="111" spans="1:47" s="9" customFormat="1" ht="24.95" customHeight="1">
      <c r="B111" s="117"/>
      <c r="D111" s="118" t="s">
        <v>112</v>
      </c>
      <c r="E111" s="119"/>
      <c r="F111" s="119"/>
      <c r="G111" s="119"/>
      <c r="H111" s="119"/>
      <c r="I111" s="119"/>
      <c r="J111" s="120">
        <f>J295</f>
        <v>0</v>
      </c>
      <c r="L111" s="117"/>
    </row>
    <row r="112" spans="1:47" s="10" customFormat="1" ht="19.899999999999999" customHeight="1">
      <c r="B112" s="121"/>
      <c r="D112" s="122" t="s">
        <v>113</v>
      </c>
      <c r="E112" s="123"/>
      <c r="F112" s="123"/>
      <c r="G112" s="123"/>
      <c r="H112" s="123"/>
      <c r="I112" s="123"/>
      <c r="J112" s="124">
        <f>J296</f>
        <v>0</v>
      </c>
      <c r="L112" s="121"/>
    </row>
    <row r="113" spans="2:12" s="10" customFormat="1" ht="19.899999999999999" customHeight="1">
      <c r="B113" s="121"/>
      <c r="D113" s="122" t="s">
        <v>114</v>
      </c>
      <c r="E113" s="123"/>
      <c r="F113" s="123"/>
      <c r="G113" s="123"/>
      <c r="H113" s="123"/>
      <c r="I113" s="123"/>
      <c r="J113" s="124">
        <f>J336</f>
        <v>0</v>
      </c>
      <c r="L113" s="121"/>
    </row>
    <row r="114" spans="2:12" s="10" customFormat="1" ht="19.899999999999999" customHeight="1">
      <c r="B114" s="121"/>
      <c r="D114" s="122" t="s">
        <v>115</v>
      </c>
      <c r="E114" s="123"/>
      <c r="F114" s="123"/>
      <c r="G114" s="123"/>
      <c r="H114" s="123"/>
      <c r="I114" s="123"/>
      <c r="J114" s="124">
        <f>J384</f>
        <v>0</v>
      </c>
      <c r="L114" s="121"/>
    </row>
    <row r="115" spans="2:12" s="10" customFormat="1" ht="19.899999999999999" customHeight="1">
      <c r="B115" s="121"/>
      <c r="D115" s="122" t="s">
        <v>116</v>
      </c>
      <c r="E115" s="123"/>
      <c r="F115" s="123"/>
      <c r="G115" s="123"/>
      <c r="H115" s="123"/>
      <c r="I115" s="123"/>
      <c r="J115" s="124">
        <f>J467</f>
        <v>0</v>
      </c>
      <c r="L115" s="121"/>
    </row>
    <row r="116" spans="2:12" s="10" customFormat="1" ht="19.899999999999999" customHeight="1">
      <c r="B116" s="121"/>
      <c r="D116" s="122" t="s">
        <v>117</v>
      </c>
      <c r="E116" s="123"/>
      <c r="F116" s="123"/>
      <c r="G116" s="123"/>
      <c r="H116" s="123"/>
      <c r="I116" s="123"/>
      <c r="J116" s="124">
        <f>J475</f>
        <v>0</v>
      </c>
      <c r="L116" s="121"/>
    </row>
    <row r="117" spans="2:12" s="10" customFormat="1" ht="19.899999999999999" customHeight="1">
      <c r="B117" s="121"/>
      <c r="D117" s="122" t="s">
        <v>118</v>
      </c>
      <c r="E117" s="123"/>
      <c r="F117" s="123"/>
      <c r="G117" s="123"/>
      <c r="H117" s="123"/>
      <c r="I117" s="123"/>
      <c r="J117" s="124">
        <f>J477</f>
        <v>0</v>
      </c>
      <c r="L117" s="121"/>
    </row>
    <row r="118" spans="2:12" s="10" customFormat="1" ht="19.899999999999999" customHeight="1">
      <c r="B118" s="121"/>
      <c r="D118" s="122" t="s">
        <v>119</v>
      </c>
      <c r="E118" s="123"/>
      <c r="F118" s="123"/>
      <c r="G118" s="123"/>
      <c r="H118" s="123"/>
      <c r="I118" s="123"/>
      <c r="J118" s="124">
        <f>J479</f>
        <v>0</v>
      </c>
      <c r="L118" s="121"/>
    </row>
    <row r="119" spans="2:12" s="10" customFormat="1" ht="19.899999999999999" customHeight="1">
      <c r="B119" s="121"/>
      <c r="D119" s="122" t="s">
        <v>120</v>
      </c>
      <c r="E119" s="123"/>
      <c r="F119" s="123"/>
      <c r="G119" s="123"/>
      <c r="H119" s="123"/>
      <c r="I119" s="123"/>
      <c r="J119" s="124">
        <f>J481</f>
        <v>0</v>
      </c>
      <c r="L119" s="121"/>
    </row>
    <row r="120" spans="2:12" s="10" customFormat="1" ht="19.899999999999999" customHeight="1">
      <c r="B120" s="121"/>
      <c r="D120" s="122" t="s">
        <v>121</v>
      </c>
      <c r="E120" s="123"/>
      <c r="F120" s="123"/>
      <c r="G120" s="123"/>
      <c r="H120" s="123"/>
      <c r="I120" s="123"/>
      <c r="J120" s="124">
        <f>J516</f>
        <v>0</v>
      </c>
      <c r="L120" s="121"/>
    </row>
    <row r="121" spans="2:12" s="10" customFormat="1" ht="19.899999999999999" customHeight="1">
      <c r="B121" s="121"/>
      <c r="D121" s="122" t="s">
        <v>122</v>
      </c>
      <c r="E121" s="123"/>
      <c r="F121" s="123"/>
      <c r="G121" s="123"/>
      <c r="H121" s="123"/>
      <c r="I121" s="123"/>
      <c r="J121" s="124">
        <f>J518</f>
        <v>0</v>
      </c>
      <c r="L121" s="121"/>
    </row>
    <row r="122" spans="2:12" s="10" customFormat="1" ht="19.899999999999999" customHeight="1">
      <c r="B122" s="121"/>
      <c r="D122" s="122" t="s">
        <v>123</v>
      </c>
      <c r="E122" s="123"/>
      <c r="F122" s="123"/>
      <c r="G122" s="123"/>
      <c r="H122" s="123"/>
      <c r="I122" s="123"/>
      <c r="J122" s="124">
        <f>J526</f>
        <v>0</v>
      </c>
      <c r="L122" s="121"/>
    </row>
    <row r="123" spans="2:12" s="10" customFormat="1" ht="19.899999999999999" customHeight="1">
      <c r="B123" s="121"/>
      <c r="D123" s="122" t="s">
        <v>124</v>
      </c>
      <c r="E123" s="123"/>
      <c r="F123" s="123"/>
      <c r="G123" s="123"/>
      <c r="H123" s="123"/>
      <c r="I123" s="123"/>
      <c r="J123" s="124">
        <f>J577</f>
        <v>0</v>
      </c>
      <c r="L123" s="121"/>
    </row>
    <row r="124" spans="2:12" s="10" customFormat="1" ht="19.899999999999999" customHeight="1">
      <c r="B124" s="121"/>
      <c r="D124" s="122" t="s">
        <v>125</v>
      </c>
      <c r="E124" s="123"/>
      <c r="F124" s="123"/>
      <c r="G124" s="123"/>
      <c r="H124" s="123"/>
      <c r="I124" s="123"/>
      <c r="J124" s="124">
        <f>J588</f>
        <v>0</v>
      </c>
      <c r="L124" s="121"/>
    </row>
    <row r="125" spans="2:12" s="10" customFormat="1" ht="19.899999999999999" customHeight="1">
      <c r="B125" s="121"/>
      <c r="D125" s="122" t="s">
        <v>126</v>
      </c>
      <c r="E125" s="123"/>
      <c r="F125" s="123"/>
      <c r="G125" s="123"/>
      <c r="H125" s="123"/>
      <c r="I125" s="123"/>
      <c r="J125" s="124">
        <f>J595</f>
        <v>0</v>
      </c>
      <c r="L125" s="121"/>
    </row>
    <row r="126" spans="2:12" s="10" customFormat="1" ht="19.899999999999999" customHeight="1">
      <c r="B126" s="121"/>
      <c r="D126" s="122" t="s">
        <v>127</v>
      </c>
      <c r="E126" s="123"/>
      <c r="F126" s="123"/>
      <c r="G126" s="123"/>
      <c r="H126" s="123"/>
      <c r="I126" s="123"/>
      <c r="J126" s="124">
        <f>J610</f>
        <v>0</v>
      </c>
      <c r="L126" s="121"/>
    </row>
    <row r="127" spans="2:12" s="10" customFormat="1" ht="19.899999999999999" customHeight="1">
      <c r="B127" s="121"/>
      <c r="D127" s="122" t="s">
        <v>128</v>
      </c>
      <c r="E127" s="123"/>
      <c r="F127" s="123"/>
      <c r="G127" s="123"/>
      <c r="H127" s="123"/>
      <c r="I127" s="123"/>
      <c r="J127" s="124">
        <f>J652</f>
        <v>0</v>
      </c>
      <c r="L127" s="121"/>
    </row>
    <row r="128" spans="2:12" s="10" customFormat="1" ht="19.899999999999999" customHeight="1">
      <c r="B128" s="121"/>
      <c r="D128" s="122" t="s">
        <v>129</v>
      </c>
      <c r="E128" s="123"/>
      <c r="F128" s="123"/>
      <c r="G128" s="123"/>
      <c r="H128" s="123"/>
      <c r="I128" s="123"/>
      <c r="J128" s="124">
        <f>J672</f>
        <v>0</v>
      </c>
      <c r="L128" s="121"/>
    </row>
    <row r="129" spans="1:31" s="9" customFormat="1" ht="24.95" customHeight="1">
      <c r="B129" s="117"/>
      <c r="D129" s="118" t="s">
        <v>130</v>
      </c>
      <c r="E129" s="119"/>
      <c r="F129" s="119"/>
      <c r="G129" s="119"/>
      <c r="H129" s="119"/>
      <c r="I129" s="119"/>
      <c r="J129" s="120">
        <f>J683</f>
        <v>0</v>
      </c>
      <c r="L129" s="117"/>
    </row>
    <row r="130" spans="1:31" s="10" customFormat="1" ht="19.899999999999999" customHeight="1">
      <c r="B130" s="121"/>
      <c r="D130" s="122" t="s">
        <v>131</v>
      </c>
      <c r="E130" s="123"/>
      <c r="F130" s="123"/>
      <c r="G130" s="123"/>
      <c r="H130" s="123"/>
      <c r="I130" s="123"/>
      <c r="J130" s="124">
        <f>J684</f>
        <v>0</v>
      </c>
      <c r="L130" s="121"/>
    </row>
    <row r="131" spans="1:31" s="10" customFormat="1" ht="19.899999999999999" customHeight="1">
      <c r="B131" s="121"/>
      <c r="D131" s="122" t="s">
        <v>132</v>
      </c>
      <c r="E131" s="123"/>
      <c r="F131" s="123"/>
      <c r="G131" s="123"/>
      <c r="H131" s="123"/>
      <c r="I131" s="123"/>
      <c r="J131" s="124">
        <f>J686</f>
        <v>0</v>
      </c>
      <c r="L131" s="121"/>
    </row>
    <row r="132" spans="1:31" s="10" customFormat="1" ht="19.899999999999999" customHeight="1">
      <c r="B132" s="121"/>
      <c r="D132" s="122" t="s">
        <v>133</v>
      </c>
      <c r="E132" s="123"/>
      <c r="F132" s="123"/>
      <c r="G132" s="123"/>
      <c r="H132" s="123"/>
      <c r="I132" s="123"/>
      <c r="J132" s="124">
        <f>J688</f>
        <v>0</v>
      </c>
      <c r="L132" s="121"/>
    </row>
    <row r="133" spans="1:31" s="10" customFormat="1" ht="19.899999999999999" customHeight="1">
      <c r="B133" s="121"/>
      <c r="D133" s="122" t="s">
        <v>134</v>
      </c>
      <c r="E133" s="123"/>
      <c r="F133" s="123"/>
      <c r="G133" s="123"/>
      <c r="H133" s="123"/>
      <c r="I133" s="123"/>
      <c r="J133" s="124">
        <f>J690</f>
        <v>0</v>
      </c>
      <c r="L133" s="121"/>
    </row>
    <row r="134" spans="1:31" s="2" customFormat="1" ht="21.75" customHeight="1">
      <c r="A134" s="32"/>
      <c r="B134" s="33"/>
      <c r="C134" s="32"/>
      <c r="D134" s="32"/>
      <c r="E134" s="32"/>
      <c r="F134" s="32"/>
      <c r="G134" s="32"/>
      <c r="H134" s="32"/>
      <c r="I134" s="3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31" s="2" customFormat="1" ht="6.95" customHeight="1">
      <c r="A135" s="32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9" spans="1:31" s="2" customFormat="1" ht="6.95" customHeight="1">
      <c r="A139" s="32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31" s="2" customFormat="1" ht="24.95" customHeight="1">
      <c r="A140" s="32"/>
      <c r="B140" s="33"/>
      <c r="C140" s="21" t="s">
        <v>135</v>
      </c>
      <c r="D140" s="32"/>
      <c r="E140" s="32"/>
      <c r="F140" s="32"/>
      <c r="G140" s="32"/>
      <c r="H140" s="32"/>
      <c r="I140" s="3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31" s="2" customFormat="1" ht="6.95" customHeight="1">
      <c r="A141" s="32"/>
      <c r="B141" s="33"/>
      <c r="C141" s="32"/>
      <c r="D141" s="32"/>
      <c r="E141" s="32"/>
      <c r="F141" s="32"/>
      <c r="G141" s="32"/>
      <c r="H141" s="32"/>
      <c r="I141" s="32"/>
      <c r="J141" s="32"/>
      <c r="K141" s="32"/>
      <c r="L141" s="4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  <row r="142" spans="1:31" s="2" customFormat="1" ht="12" customHeight="1">
      <c r="A142" s="32"/>
      <c r="B142" s="33"/>
      <c r="C142" s="27" t="s">
        <v>16</v>
      </c>
      <c r="D142" s="32"/>
      <c r="E142" s="32"/>
      <c r="F142" s="32"/>
      <c r="G142" s="32"/>
      <c r="H142" s="32"/>
      <c r="I142" s="32"/>
      <c r="J142" s="32"/>
      <c r="K142" s="32"/>
      <c r="L142" s="4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  <row r="143" spans="1:31" s="2" customFormat="1" ht="26.25" customHeight="1">
      <c r="A143" s="32"/>
      <c r="B143" s="33"/>
      <c r="C143" s="32"/>
      <c r="D143" s="32"/>
      <c r="E143" s="248" t="str">
        <f>E7</f>
        <v>Masarykova univerzita Brno, areál UK Bohunice, Kamenice 755/5, Brno</v>
      </c>
      <c r="F143" s="249"/>
      <c r="G143" s="249"/>
      <c r="H143" s="249"/>
      <c r="I143" s="32"/>
      <c r="J143" s="32"/>
      <c r="K143" s="32"/>
      <c r="L143" s="4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  <row r="144" spans="1:31" s="1" customFormat="1" ht="12" customHeight="1">
      <c r="B144" s="20"/>
      <c r="C144" s="27" t="s">
        <v>91</v>
      </c>
      <c r="L144" s="20"/>
    </row>
    <row r="145" spans="1:65" s="2" customFormat="1" ht="16.5" customHeight="1">
      <c r="A145" s="32"/>
      <c r="B145" s="33"/>
      <c r="C145" s="32"/>
      <c r="D145" s="32"/>
      <c r="E145" s="248" t="s">
        <v>92</v>
      </c>
      <c r="F145" s="247"/>
      <c r="G145" s="247"/>
      <c r="H145" s="247"/>
      <c r="I145" s="32"/>
      <c r="J145" s="32"/>
      <c r="K145" s="32"/>
      <c r="L145" s="4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</row>
    <row r="146" spans="1:65" s="2" customFormat="1" ht="12" customHeight="1">
      <c r="A146" s="32"/>
      <c r="B146" s="33"/>
      <c r="C146" s="27" t="s">
        <v>93</v>
      </c>
      <c r="D146" s="32"/>
      <c r="E146" s="32"/>
      <c r="F146" s="32"/>
      <c r="G146" s="32"/>
      <c r="H146" s="32"/>
      <c r="I146" s="32"/>
      <c r="J146" s="32"/>
      <c r="K146" s="32"/>
      <c r="L146" s="4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</row>
    <row r="147" spans="1:65" s="2" customFormat="1" ht="16.5" customHeight="1">
      <c r="A147" s="32"/>
      <c r="B147" s="33"/>
      <c r="C147" s="32"/>
      <c r="D147" s="32"/>
      <c r="E147" s="234" t="str">
        <f>E11</f>
        <v>18.1 - Stavební část</v>
      </c>
      <c r="F147" s="247"/>
      <c r="G147" s="247"/>
      <c r="H147" s="247"/>
      <c r="I147" s="32"/>
      <c r="J147" s="32"/>
      <c r="K147" s="32"/>
      <c r="L147" s="4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</row>
    <row r="148" spans="1:65" s="2" customFormat="1" ht="6.95" customHeight="1">
      <c r="A148" s="32"/>
      <c r="B148" s="33"/>
      <c r="C148" s="32"/>
      <c r="D148" s="32"/>
      <c r="E148" s="32"/>
      <c r="F148" s="32"/>
      <c r="G148" s="32"/>
      <c r="H148" s="32"/>
      <c r="I148" s="32"/>
      <c r="J148" s="32"/>
      <c r="K148" s="32"/>
      <c r="L148" s="4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</row>
    <row r="149" spans="1:65" s="2" customFormat="1" ht="12" customHeight="1">
      <c r="A149" s="32"/>
      <c r="B149" s="33"/>
      <c r="C149" s="27" t="s">
        <v>20</v>
      </c>
      <c r="D149" s="32"/>
      <c r="E149" s="32"/>
      <c r="F149" s="25" t="str">
        <f>F14</f>
        <v xml:space="preserve"> </v>
      </c>
      <c r="G149" s="32"/>
      <c r="H149" s="32"/>
      <c r="I149" s="27" t="s">
        <v>22</v>
      </c>
      <c r="J149" s="55" t="str">
        <f>IF(J14="","",J14)</f>
        <v>vyplň údaj</v>
      </c>
      <c r="K149" s="32"/>
      <c r="L149" s="4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</row>
    <row r="150" spans="1:65" s="2" customFormat="1" ht="6.95" customHeight="1">
      <c r="A150" s="32"/>
      <c r="B150" s="33"/>
      <c r="C150" s="32"/>
      <c r="D150" s="32"/>
      <c r="E150" s="32"/>
      <c r="F150" s="32"/>
      <c r="G150" s="32"/>
      <c r="H150" s="32"/>
      <c r="I150" s="32"/>
      <c r="J150" s="32"/>
      <c r="K150" s="32"/>
      <c r="L150" s="4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</row>
    <row r="151" spans="1:65" s="2" customFormat="1" ht="15.2" customHeight="1">
      <c r="A151" s="32"/>
      <c r="B151" s="33"/>
      <c r="C151" s="27" t="s">
        <v>23</v>
      </c>
      <c r="D151" s="32"/>
      <c r="E151" s="32"/>
      <c r="F151" s="25" t="str">
        <f>E17</f>
        <v xml:space="preserve"> </v>
      </c>
      <c r="G151" s="32"/>
      <c r="H151" s="32"/>
      <c r="I151" s="27" t="s">
        <v>28</v>
      </c>
      <c r="J151" s="30" t="str">
        <f>E23</f>
        <v xml:space="preserve"> </v>
      </c>
      <c r="K151" s="32"/>
      <c r="L151" s="4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</row>
    <row r="152" spans="1:65" s="2" customFormat="1" ht="15.2" customHeight="1">
      <c r="A152" s="32"/>
      <c r="B152" s="33"/>
      <c r="C152" s="27" t="s">
        <v>26</v>
      </c>
      <c r="D152" s="32"/>
      <c r="E152" s="32"/>
      <c r="F152" s="25" t="str">
        <f>IF(E20="","",E20)</f>
        <v>Vyplň údaj</v>
      </c>
      <c r="G152" s="32"/>
      <c r="H152" s="32"/>
      <c r="I152" s="27" t="s">
        <v>30</v>
      </c>
      <c r="J152" s="30" t="str">
        <f>E26</f>
        <v xml:space="preserve"> </v>
      </c>
      <c r="K152" s="32"/>
      <c r="L152" s="4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  <row r="153" spans="1:65" s="2" customFormat="1" ht="10.35" customHeight="1">
      <c r="A153" s="32"/>
      <c r="B153" s="33"/>
      <c r="C153" s="32"/>
      <c r="D153" s="32"/>
      <c r="E153" s="32"/>
      <c r="F153" s="32"/>
      <c r="G153" s="32"/>
      <c r="H153" s="32"/>
      <c r="I153" s="32"/>
      <c r="J153" s="32"/>
      <c r="K153" s="32"/>
      <c r="L153" s="4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  <row r="154" spans="1:65" s="11" customFormat="1" ht="29.25" customHeight="1">
      <c r="A154" s="125"/>
      <c r="B154" s="126"/>
      <c r="C154" s="127" t="s">
        <v>136</v>
      </c>
      <c r="D154" s="128" t="s">
        <v>57</v>
      </c>
      <c r="E154" s="128" t="s">
        <v>53</v>
      </c>
      <c r="F154" s="128" t="s">
        <v>54</v>
      </c>
      <c r="G154" s="128" t="s">
        <v>137</v>
      </c>
      <c r="H154" s="128" t="s">
        <v>138</v>
      </c>
      <c r="I154" s="128" t="s">
        <v>139</v>
      </c>
      <c r="J154" s="129" t="s">
        <v>97</v>
      </c>
      <c r="K154" s="130" t="s">
        <v>140</v>
      </c>
      <c r="L154" s="131"/>
      <c r="M154" s="62" t="s">
        <v>1</v>
      </c>
      <c r="N154" s="63" t="s">
        <v>36</v>
      </c>
      <c r="O154" s="63" t="s">
        <v>141</v>
      </c>
      <c r="P154" s="63" t="s">
        <v>142</v>
      </c>
      <c r="Q154" s="63" t="s">
        <v>143</v>
      </c>
      <c r="R154" s="63" t="s">
        <v>144</v>
      </c>
      <c r="S154" s="63" t="s">
        <v>145</v>
      </c>
      <c r="T154" s="64" t="s">
        <v>146</v>
      </c>
      <c r="U154" s="125"/>
      <c r="V154" s="125"/>
      <c r="W154" s="125"/>
      <c r="X154" s="125"/>
      <c r="Y154" s="125"/>
      <c r="Z154" s="125"/>
      <c r="AA154" s="125"/>
      <c r="AB154" s="125"/>
      <c r="AC154" s="125"/>
      <c r="AD154" s="125"/>
      <c r="AE154" s="125"/>
    </row>
    <row r="155" spans="1:65" s="2" customFormat="1" ht="22.9" customHeight="1">
      <c r="A155" s="32"/>
      <c r="B155" s="33"/>
      <c r="C155" s="69" t="s">
        <v>147</v>
      </c>
      <c r="D155" s="32"/>
      <c r="E155" s="32"/>
      <c r="F155" s="32"/>
      <c r="G155" s="32"/>
      <c r="H155" s="32"/>
      <c r="I155" s="32"/>
      <c r="J155" s="132">
        <f>BK155</f>
        <v>0</v>
      </c>
      <c r="K155" s="32"/>
      <c r="L155" s="33"/>
      <c r="M155" s="65"/>
      <c r="N155" s="56"/>
      <c r="O155" s="66"/>
      <c r="P155" s="133">
        <f>P156+P295+P683</f>
        <v>0</v>
      </c>
      <c r="Q155" s="66"/>
      <c r="R155" s="133">
        <f>R156+R295+R683</f>
        <v>488.75645123000004</v>
      </c>
      <c r="S155" s="66"/>
      <c r="T155" s="134">
        <f>T156+T295+T683</f>
        <v>147.38598049000001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71</v>
      </c>
      <c r="AU155" s="17" t="s">
        <v>99</v>
      </c>
      <c r="BK155" s="135">
        <f>BK156+BK295+BK683</f>
        <v>0</v>
      </c>
    </row>
    <row r="156" spans="1:65" s="12" customFormat="1" ht="25.9" customHeight="1">
      <c r="B156" s="136"/>
      <c r="D156" s="137" t="s">
        <v>71</v>
      </c>
      <c r="E156" s="138" t="s">
        <v>148</v>
      </c>
      <c r="F156" s="138" t="s">
        <v>148</v>
      </c>
      <c r="I156" s="139"/>
      <c r="J156" s="140">
        <f>BK156</f>
        <v>0</v>
      </c>
      <c r="L156" s="136"/>
      <c r="M156" s="141"/>
      <c r="N156" s="142"/>
      <c r="O156" s="142"/>
      <c r="P156" s="143">
        <f>P157+P184+P221+P231+P235+P257+P277+P282+P285+P293</f>
        <v>0</v>
      </c>
      <c r="Q156" s="142"/>
      <c r="R156" s="143">
        <f>R157+R184+R221+R231+R235+R257+R277+R282+R285+R293</f>
        <v>434.73558817000003</v>
      </c>
      <c r="S156" s="142"/>
      <c r="T156" s="144">
        <f>T157+T184+T221+T231+T235+T257+T277+T282+T285+T293</f>
        <v>125.90428800000001</v>
      </c>
      <c r="AR156" s="137" t="s">
        <v>79</v>
      </c>
      <c r="AT156" s="145" t="s">
        <v>71</v>
      </c>
      <c r="AU156" s="145" t="s">
        <v>72</v>
      </c>
      <c r="AY156" s="137" t="s">
        <v>149</v>
      </c>
      <c r="BK156" s="146">
        <f>BK157+BK184+BK221+BK231+BK235+BK257+BK277+BK282+BK285+BK293</f>
        <v>0</v>
      </c>
    </row>
    <row r="157" spans="1:65" s="12" customFormat="1" ht="22.9" customHeight="1">
      <c r="B157" s="136"/>
      <c r="D157" s="137" t="s">
        <v>71</v>
      </c>
      <c r="E157" s="147" t="s">
        <v>79</v>
      </c>
      <c r="F157" s="147" t="s">
        <v>150</v>
      </c>
      <c r="I157" s="139"/>
      <c r="J157" s="148">
        <f>BK157</f>
        <v>0</v>
      </c>
      <c r="L157" s="136"/>
      <c r="M157" s="141"/>
      <c r="N157" s="142"/>
      <c r="O157" s="142"/>
      <c r="P157" s="143">
        <f>SUM(P158:P183)</f>
        <v>0</v>
      </c>
      <c r="Q157" s="142"/>
      <c r="R157" s="143">
        <f>SUM(R158:R183)</f>
        <v>0</v>
      </c>
      <c r="S157" s="142"/>
      <c r="T157" s="144">
        <f>SUM(T158:T183)</f>
        <v>95.338949999999997</v>
      </c>
      <c r="AR157" s="137" t="s">
        <v>79</v>
      </c>
      <c r="AT157" s="145" t="s">
        <v>71</v>
      </c>
      <c r="AU157" s="145" t="s">
        <v>79</v>
      </c>
      <c r="AY157" s="137" t="s">
        <v>149</v>
      </c>
      <c r="BK157" s="146">
        <f>SUM(BK158:BK183)</f>
        <v>0</v>
      </c>
    </row>
    <row r="158" spans="1:65" s="2" customFormat="1" ht="66.75" customHeight="1">
      <c r="A158" s="32"/>
      <c r="B158" s="149"/>
      <c r="C158" s="150" t="s">
        <v>79</v>
      </c>
      <c r="D158" s="150" t="s">
        <v>151</v>
      </c>
      <c r="E158" s="151" t="s">
        <v>152</v>
      </c>
      <c r="F158" s="152" t="s">
        <v>153</v>
      </c>
      <c r="G158" s="153" t="s">
        <v>154</v>
      </c>
      <c r="H158" s="154">
        <v>328.755</v>
      </c>
      <c r="I158" s="155"/>
      <c r="J158" s="156">
        <f>ROUND(I158*H158,2)</f>
        <v>0</v>
      </c>
      <c r="K158" s="157"/>
      <c r="L158" s="33"/>
      <c r="M158" s="158" t="s">
        <v>1</v>
      </c>
      <c r="N158" s="159" t="s">
        <v>37</v>
      </c>
      <c r="O158" s="58"/>
      <c r="P158" s="160">
        <f>O158*H158</f>
        <v>0</v>
      </c>
      <c r="Q158" s="160">
        <v>0</v>
      </c>
      <c r="R158" s="160">
        <f>Q158*H158</f>
        <v>0</v>
      </c>
      <c r="S158" s="160">
        <v>0.28999999999999998</v>
      </c>
      <c r="T158" s="161">
        <f>S158*H158</f>
        <v>95.338949999999997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155</v>
      </c>
      <c r="AT158" s="162" t="s">
        <v>151</v>
      </c>
      <c r="AU158" s="162" t="s">
        <v>81</v>
      </c>
      <c r="AY158" s="17" t="s">
        <v>149</v>
      </c>
      <c r="BE158" s="163">
        <f>IF(N158="základní",J158,0)</f>
        <v>0</v>
      </c>
      <c r="BF158" s="163">
        <f>IF(N158="snížená",J158,0)</f>
        <v>0</v>
      </c>
      <c r="BG158" s="163">
        <f>IF(N158="zákl. přenesená",J158,0)</f>
        <v>0</v>
      </c>
      <c r="BH158" s="163">
        <f>IF(N158="sníž. přenesená",J158,0)</f>
        <v>0</v>
      </c>
      <c r="BI158" s="163">
        <f>IF(N158="nulová",J158,0)</f>
        <v>0</v>
      </c>
      <c r="BJ158" s="17" t="s">
        <v>79</v>
      </c>
      <c r="BK158" s="163">
        <f>ROUND(I158*H158,2)</f>
        <v>0</v>
      </c>
      <c r="BL158" s="17" t="s">
        <v>155</v>
      </c>
      <c r="BM158" s="162" t="s">
        <v>156</v>
      </c>
    </row>
    <row r="159" spans="1:65" s="13" customFormat="1">
      <c r="B159" s="164"/>
      <c r="D159" s="165" t="s">
        <v>157</v>
      </c>
      <c r="E159" s="166" t="s">
        <v>1</v>
      </c>
      <c r="F159" s="167" t="s">
        <v>158</v>
      </c>
      <c r="H159" s="168">
        <v>328.755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157</v>
      </c>
      <c r="AU159" s="166" t="s">
        <v>81</v>
      </c>
      <c r="AV159" s="13" t="s">
        <v>81</v>
      </c>
      <c r="AW159" s="13" t="s">
        <v>29</v>
      </c>
      <c r="AX159" s="13" t="s">
        <v>79</v>
      </c>
      <c r="AY159" s="166" t="s">
        <v>149</v>
      </c>
    </row>
    <row r="160" spans="1:65" s="2" customFormat="1" ht="33" customHeight="1">
      <c r="A160" s="32"/>
      <c r="B160" s="149"/>
      <c r="C160" s="150" t="s">
        <v>81</v>
      </c>
      <c r="D160" s="150" t="s">
        <v>151</v>
      </c>
      <c r="E160" s="151" t="s">
        <v>159</v>
      </c>
      <c r="F160" s="152" t="s">
        <v>160</v>
      </c>
      <c r="G160" s="153" t="s">
        <v>161</v>
      </c>
      <c r="H160" s="154">
        <v>141.36500000000001</v>
      </c>
      <c r="I160" s="155"/>
      <c r="J160" s="156">
        <f>ROUND(I160*H160,2)</f>
        <v>0</v>
      </c>
      <c r="K160" s="157"/>
      <c r="L160" s="33"/>
      <c r="M160" s="158" t="s">
        <v>1</v>
      </c>
      <c r="N160" s="159" t="s">
        <v>37</v>
      </c>
      <c r="O160" s="58"/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155</v>
      </c>
      <c r="AT160" s="162" t="s">
        <v>151</v>
      </c>
      <c r="AU160" s="162" t="s">
        <v>81</v>
      </c>
      <c r="AY160" s="17" t="s">
        <v>149</v>
      </c>
      <c r="BE160" s="163">
        <f>IF(N160="základní",J160,0)</f>
        <v>0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17" t="s">
        <v>79</v>
      </c>
      <c r="BK160" s="163">
        <f>ROUND(I160*H160,2)</f>
        <v>0</v>
      </c>
      <c r="BL160" s="17" t="s">
        <v>155</v>
      </c>
      <c r="BM160" s="162" t="s">
        <v>162</v>
      </c>
    </row>
    <row r="161" spans="1:65" s="13" customFormat="1">
      <c r="B161" s="164"/>
      <c r="D161" s="165" t="s">
        <v>157</v>
      </c>
      <c r="E161" s="166" t="s">
        <v>1</v>
      </c>
      <c r="F161" s="167" t="s">
        <v>163</v>
      </c>
      <c r="H161" s="168">
        <v>141.36500000000001</v>
      </c>
      <c r="I161" s="169"/>
      <c r="L161" s="164"/>
      <c r="M161" s="170"/>
      <c r="N161" s="171"/>
      <c r="O161" s="171"/>
      <c r="P161" s="171"/>
      <c r="Q161" s="171"/>
      <c r="R161" s="171"/>
      <c r="S161" s="171"/>
      <c r="T161" s="172"/>
      <c r="AT161" s="166" t="s">
        <v>157</v>
      </c>
      <c r="AU161" s="166" t="s">
        <v>81</v>
      </c>
      <c r="AV161" s="13" t="s">
        <v>81</v>
      </c>
      <c r="AW161" s="13" t="s">
        <v>29</v>
      </c>
      <c r="AX161" s="13" t="s">
        <v>79</v>
      </c>
      <c r="AY161" s="166" t="s">
        <v>149</v>
      </c>
    </row>
    <row r="162" spans="1:65" s="2" customFormat="1" ht="44.25" customHeight="1">
      <c r="A162" s="32"/>
      <c r="B162" s="149"/>
      <c r="C162" s="150" t="s">
        <v>164</v>
      </c>
      <c r="D162" s="150" t="s">
        <v>151</v>
      </c>
      <c r="E162" s="151" t="s">
        <v>165</v>
      </c>
      <c r="F162" s="152" t="s">
        <v>166</v>
      </c>
      <c r="G162" s="153" t="s">
        <v>161</v>
      </c>
      <c r="H162" s="154">
        <v>59.759</v>
      </c>
      <c r="I162" s="155"/>
      <c r="J162" s="156">
        <f>ROUND(I162*H162,2)</f>
        <v>0</v>
      </c>
      <c r="K162" s="157"/>
      <c r="L162" s="33"/>
      <c r="M162" s="158" t="s">
        <v>1</v>
      </c>
      <c r="N162" s="159" t="s">
        <v>37</v>
      </c>
      <c r="O162" s="58"/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155</v>
      </c>
      <c r="AT162" s="162" t="s">
        <v>151</v>
      </c>
      <c r="AU162" s="162" t="s">
        <v>81</v>
      </c>
      <c r="AY162" s="17" t="s">
        <v>149</v>
      </c>
      <c r="BE162" s="163">
        <f>IF(N162="základní",J162,0)</f>
        <v>0</v>
      </c>
      <c r="BF162" s="163">
        <f>IF(N162="snížená",J162,0)</f>
        <v>0</v>
      </c>
      <c r="BG162" s="163">
        <f>IF(N162="zákl. přenesená",J162,0)</f>
        <v>0</v>
      </c>
      <c r="BH162" s="163">
        <f>IF(N162="sníž. přenesená",J162,0)</f>
        <v>0</v>
      </c>
      <c r="BI162" s="163">
        <f>IF(N162="nulová",J162,0)</f>
        <v>0</v>
      </c>
      <c r="BJ162" s="17" t="s">
        <v>79</v>
      </c>
      <c r="BK162" s="163">
        <f>ROUND(I162*H162,2)</f>
        <v>0</v>
      </c>
      <c r="BL162" s="17" t="s">
        <v>155</v>
      </c>
      <c r="BM162" s="162" t="s">
        <v>167</v>
      </c>
    </row>
    <row r="163" spans="1:65" s="13" customFormat="1">
      <c r="B163" s="164"/>
      <c r="D163" s="165" t="s">
        <v>157</v>
      </c>
      <c r="E163" s="166" t="s">
        <v>1</v>
      </c>
      <c r="F163" s="167" t="s">
        <v>168</v>
      </c>
      <c r="H163" s="168">
        <v>2.4609999999999999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157</v>
      </c>
      <c r="AU163" s="166" t="s">
        <v>81</v>
      </c>
      <c r="AV163" s="13" t="s">
        <v>81</v>
      </c>
      <c r="AW163" s="13" t="s">
        <v>29</v>
      </c>
      <c r="AX163" s="13" t="s">
        <v>72</v>
      </c>
      <c r="AY163" s="166" t="s">
        <v>149</v>
      </c>
    </row>
    <row r="164" spans="1:65" s="13" customFormat="1">
      <c r="B164" s="164"/>
      <c r="D164" s="165" t="s">
        <v>157</v>
      </c>
      <c r="E164" s="166" t="s">
        <v>1</v>
      </c>
      <c r="F164" s="167" t="s">
        <v>169</v>
      </c>
      <c r="H164" s="168">
        <v>28.33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157</v>
      </c>
      <c r="AU164" s="166" t="s">
        <v>81</v>
      </c>
      <c r="AV164" s="13" t="s">
        <v>81</v>
      </c>
      <c r="AW164" s="13" t="s">
        <v>29</v>
      </c>
      <c r="AX164" s="13" t="s">
        <v>72</v>
      </c>
      <c r="AY164" s="166" t="s">
        <v>149</v>
      </c>
    </row>
    <row r="165" spans="1:65" s="13" customFormat="1">
      <c r="B165" s="164"/>
      <c r="D165" s="165" t="s">
        <v>157</v>
      </c>
      <c r="E165" s="166" t="s">
        <v>1</v>
      </c>
      <c r="F165" s="167" t="s">
        <v>170</v>
      </c>
      <c r="H165" s="168">
        <v>28.968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157</v>
      </c>
      <c r="AU165" s="166" t="s">
        <v>81</v>
      </c>
      <c r="AV165" s="13" t="s">
        <v>81</v>
      </c>
      <c r="AW165" s="13" t="s">
        <v>29</v>
      </c>
      <c r="AX165" s="13" t="s">
        <v>72</v>
      </c>
      <c r="AY165" s="166" t="s">
        <v>149</v>
      </c>
    </row>
    <row r="166" spans="1:65" s="14" customFormat="1">
      <c r="B166" s="173"/>
      <c r="D166" s="165" t="s">
        <v>157</v>
      </c>
      <c r="E166" s="174" t="s">
        <v>1</v>
      </c>
      <c r="F166" s="175" t="s">
        <v>171</v>
      </c>
      <c r="H166" s="176">
        <v>59.759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157</v>
      </c>
      <c r="AU166" s="174" t="s">
        <v>81</v>
      </c>
      <c r="AV166" s="14" t="s">
        <v>155</v>
      </c>
      <c r="AW166" s="14" t="s">
        <v>29</v>
      </c>
      <c r="AX166" s="14" t="s">
        <v>79</v>
      </c>
      <c r="AY166" s="174" t="s">
        <v>149</v>
      </c>
    </row>
    <row r="167" spans="1:65" s="2" customFormat="1" ht="62.65" customHeight="1">
      <c r="A167" s="32"/>
      <c r="B167" s="149"/>
      <c r="C167" s="150" t="s">
        <v>155</v>
      </c>
      <c r="D167" s="150" t="s">
        <v>151</v>
      </c>
      <c r="E167" s="151" t="s">
        <v>172</v>
      </c>
      <c r="F167" s="152" t="s">
        <v>173</v>
      </c>
      <c r="G167" s="153" t="s">
        <v>161</v>
      </c>
      <c r="H167" s="154">
        <v>182.23400000000001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37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155</v>
      </c>
      <c r="AT167" s="162" t="s">
        <v>151</v>
      </c>
      <c r="AU167" s="162" t="s">
        <v>81</v>
      </c>
      <c r="AY167" s="17" t="s">
        <v>149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79</v>
      </c>
      <c r="BK167" s="163">
        <f>ROUND(I167*H167,2)</f>
        <v>0</v>
      </c>
      <c r="BL167" s="17" t="s">
        <v>155</v>
      </c>
      <c r="BM167" s="162" t="s">
        <v>174</v>
      </c>
    </row>
    <row r="168" spans="1:65" s="15" customFormat="1">
      <c r="B168" s="181"/>
      <c r="D168" s="165" t="s">
        <v>157</v>
      </c>
      <c r="E168" s="182" t="s">
        <v>1</v>
      </c>
      <c r="F168" s="183" t="s">
        <v>175</v>
      </c>
      <c r="H168" s="182" t="s">
        <v>1</v>
      </c>
      <c r="I168" s="184"/>
      <c r="L168" s="181"/>
      <c r="M168" s="185"/>
      <c r="N168" s="186"/>
      <c r="O168" s="186"/>
      <c r="P168" s="186"/>
      <c r="Q168" s="186"/>
      <c r="R168" s="186"/>
      <c r="S168" s="186"/>
      <c r="T168" s="187"/>
      <c r="AT168" s="182" t="s">
        <v>157</v>
      </c>
      <c r="AU168" s="182" t="s">
        <v>81</v>
      </c>
      <c r="AV168" s="15" t="s">
        <v>79</v>
      </c>
      <c r="AW168" s="15" t="s">
        <v>29</v>
      </c>
      <c r="AX168" s="15" t="s">
        <v>72</v>
      </c>
      <c r="AY168" s="182" t="s">
        <v>149</v>
      </c>
    </row>
    <row r="169" spans="1:65" s="13" customFormat="1">
      <c r="B169" s="164"/>
      <c r="D169" s="165" t="s">
        <v>157</v>
      </c>
      <c r="E169" s="166" t="s">
        <v>1</v>
      </c>
      <c r="F169" s="167" t="s">
        <v>176</v>
      </c>
      <c r="H169" s="168">
        <v>201.124</v>
      </c>
      <c r="I169" s="169"/>
      <c r="L169" s="164"/>
      <c r="M169" s="170"/>
      <c r="N169" s="171"/>
      <c r="O169" s="171"/>
      <c r="P169" s="171"/>
      <c r="Q169" s="171"/>
      <c r="R169" s="171"/>
      <c r="S169" s="171"/>
      <c r="T169" s="172"/>
      <c r="AT169" s="166" t="s">
        <v>157</v>
      </c>
      <c r="AU169" s="166" t="s">
        <v>81</v>
      </c>
      <c r="AV169" s="13" t="s">
        <v>81</v>
      </c>
      <c r="AW169" s="13" t="s">
        <v>29</v>
      </c>
      <c r="AX169" s="13" t="s">
        <v>72</v>
      </c>
      <c r="AY169" s="166" t="s">
        <v>149</v>
      </c>
    </row>
    <row r="170" spans="1:65" s="15" customFormat="1">
      <c r="B170" s="181"/>
      <c r="D170" s="165" t="s">
        <v>157</v>
      </c>
      <c r="E170" s="182" t="s">
        <v>1</v>
      </c>
      <c r="F170" s="183" t="s">
        <v>177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157</v>
      </c>
      <c r="AU170" s="182" t="s">
        <v>81</v>
      </c>
      <c r="AV170" s="15" t="s">
        <v>79</v>
      </c>
      <c r="AW170" s="15" t="s">
        <v>29</v>
      </c>
      <c r="AX170" s="15" t="s">
        <v>72</v>
      </c>
      <c r="AY170" s="182" t="s">
        <v>149</v>
      </c>
    </row>
    <row r="171" spans="1:65" s="13" customFormat="1">
      <c r="B171" s="164"/>
      <c r="D171" s="165" t="s">
        <v>157</v>
      </c>
      <c r="E171" s="166" t="s">
        <v>1</v>
      </c>
      <c r="F171" s="167" t="s">
        <v>178</v>
      </c>
      <c r="H171" s="168">
        <v>-18.89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157</v>
      </c>
      <c r="AU171" s="166" t="s">
        <v>81</v>
      </c>
      <c r="AV171" s="13" t="s">
        <v>81</v>
      </c>
      <c r="AW171" s="13" t="s">
        <v>29</v>
      </c>
      <c r="AX171" s="13" t="s">
        <v>72</v>
      </c>
      <c r="AY171" s="166" t="s">
        <v>149</v>
      </c>
    </row>
    <row r="172" spans="1:65" s="14" customFormat="1">
      <c r="B172" s="173"/>
      <c r="D172" s="165" t="s">
        <v>157</v>
      </c>
      <c r="E172" s="174" t="s">
        <v>1</v>
      </c>
      <c r="F172" s="175" t="s">
        <v>171</v>
      </c>
      <c r="H172" s="176">
        <v>182.23399999999998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157</v>
      </c>
      <c r="AU172" s="174" t="s">
        <v>81</v>
      </c>
      <c r="AV172" s="14" t="s">
        <v>155</v>
      </c>
      <c r="AW172" s="14" t="s">
        <v>29</v>
      </c>
      <c r="AX172" s="14" t="s">
        <v>79</v>
      </c>
      <c r="AY172" s="174" t="s">
        <v>149</v>
      </c>
    </row>
    <row r="173" spans="1:65" s="2" customFormat="1" ht="66.75" customHeight="1">
      <c r="A173" s="32"/>
      <c r="B173" s="149"/>
      <c r="C173" s="150" t="s">
        <v>179</v>
      </c>
      <c r="D173" s="150" t="s">
        <v>151</v>
      </c>
      <c r="E173" s="151" t="s">
        <v>180</v>
      </c>
      <c r="F173" s="152" t="s">
        <v>181</v>
      </c>
      <c r="G173" s="153" t="s">
        <v>161</v>
      </c>
      <c r="H173" s="154">
        <v>911.17</v>
      </c>
      <c r="I173" s="155"/>
      <c r="J173" s="156">
        <f>ROUND(I173*H173,2)</f>
        <v>0</v>
      </c>
      <c r="K173" s="157"/>
      <c r="L173" s="33"/>
      <c r="M173" s="158" t="s">
        <v>1</v>
      </c>
      <c r="N173" s="159" t="s">
        <v>37</v>
      </c>
      <c r="O173" s="58"/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155</v>
      </c>
      <c r="AT173" s="162" t="s">
        <v>151</v>
      </c>
      <c r="AU173" s="162" t="s">
        <v>81</v>
      </c>
      <c r="AY173" s="17" t="s">
        <v>149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79</v>
      </c>
      <c r="BK173" s="163">
        <f>ROUND(I173*H173,2)</f>
        <v>0</v>
      </c>
      <c r="BL173" s="17" t="s">
        <v>155</v>
      </c>
      <c r="BM173" s="162" t="s">
        <v>182</v>
      </c>
    </row>
    <row r="174" spans="1:65" s="13" customFormat="1">
      <c r="B174" s="164"/>
      <c r="D174" s="165" t="s">
        <v>157</v>
      </c>
      <c r="E174" s="166" t="s">
        <v>1</v>
      </c>
      <c r="F174" s="167" t="s">
        <v>183</v>
      </c>
      <c r="H174" s="168">
        <v>911.17</v>
      </c>
      <c r="I174" s="169"/>
      <c r="L174" s="164"/>
      <c r="M174" s="170"/>
      <c r="N174" s="171"/>
      <c r="O174" s="171"/>
      <c r="P174" s="171"/>
      <c r="Q174" s="171"/>
      <c r="R174" s="171"/>
      <c r="S174" s="171"/>
      <c r="T174" s="172"/>
      <c r="AT174" s="166" t="s">
        <v>157</v>
      </c>
      <c r="AU174" s="166" t="s">
        <v>81</v>
      </c>
      <c r="AV174" s="13" t="s">
        <v>81</v>
      </c>
      <c r="AW174" s="13" t="s">
        <v>29</v>
      </c>
      <c r="AX174" s="13" t="s">
        <v>79</v>
      </c>
      <c r="AY174" s="166" t="s">
        <v>149</v>
      </c>
    </row>
    <row r="175" spans="1:65" s="2" customFormat="1" ht="44.25" customHeight="1">
      <c r="A175" s="32"/>
      <c r="B175" s="149"/>
      <c r="C175" s="150" t="s">
        <v>184</v>
      </c>
      <c r="D175" s="150" t="s">
        <v>151</v>
      </c>
      <c r="E175" s="151" t="s">
        <v>185</v>
      </c>
      <c r="F175" s="152" t="s">
        <v>186</v>
      </c>
      <c r="G175" s="153" t="s">
        <v>187</v>
      </c>
      <c r="H175" s="154">
        <v>328.02100000000002</v>
      </c>
      <c r="I175" s="155"/>
      <c r="J175" s="156">
        <f>ROUND(I175*H175,2)</f>
        <v>0</v>
      </c>
      <c r="K175" s="157"/>
      <c r="L175" s="33"/>
      <c r="M175" s="158" t="s">
        <v>1</v>
      </c>
      <c r="N175" s="159" t="s">
        <v>37</v>
      </c>
      <c r="O175" s="58"/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155</v>
      </c>
      <c r="AT175" s="162" t="s">
        <v>151</v>
      </c>
      <c r="AU175" s="162" t="s">
        <v>81</v>
      </c>
      <c r="AY175" s="17" t="s">
        <v>149</v>
      </c>
      <c r="BE175" s="163">
        <f>IF(N175="základní",J175,0)</f>
        <v>0</v>
      </c>
      <c r="BF175" s="163">
        <f>IF(N175="snížená",J175,0)</f>
        <v>0</v>
      </c>
      <c r="BG175" s="163">
        <f>IF(N175="zákl. přenesená",J175,0)</f>
        <v>0</v>
      </c>
      <c r="BH175" s="163">
        <f>IF(N175="sníž. přenesená",J175,0)</f>
        <v>0</v>
      </c>
      <c r="BI175" s="163">
        <f>IF(N175="nulová",J175,0)</f>
        <v>0</v>
      </c>
      <c r="BJ175" s="17" t="s">
        <v>79</v>
      </c>
      <c r="BK175" s="163">
        <f>ROUND(I175*H175,2)</f>
        <v>0</v>
      </c>
      <c r="BL175" s="17" t="s">
        <v>155</v>
      </c>
      <c r="BM175" s="162" t="s">
        <v>188</v>
      </c>
    </row>
    <row r="176" spans="1:65" s="13" customFormat="1">
      <c r="B176" s="164"/>
      <c r="D176" s="165" t="s">
        <v>157</v>
      </c>
      <c r="E176" s="166" t="s">
        <v>1</v>
      </c>
      <c r="F176" s="167" t="s">
        <v>189</v>
      </c>
      <c r="H176" s="168">
        <v>328.02100000000002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157</v>
      </c>
      <c r="AU176" s="166" t="s">
        <v>81</v>
      </c>
      <c r="AV176" s="13" t="s">
        <v>81</v>
      </c>
      <c r="AW176" s="13" t="s">
        <v>29</v>
      </c>
      <c r="AX176" s="13" t="s">
        <v>79</v>
      </c>
      <c r="AY176" s="166" t="s">
        <v>149</v>
      </c>
    </row>
    <row r="177" spans="1:65" s="2" customFormat="1" ht="44.25" customHeight="1">
      <c r="A177" s="32"/>
      <c r="B177" s="149"/>
      <c r="C177" s="150" t="s">
        <v>190</v>
      </c>
      <c r="D177" s="150" t="s">
        <v>151</v>
      </c>
      <c r="E177" s="151" t="s">
        <v>191</v>
      </c>
      <c r="F177" s="152" t="s">
        <v>192</v>
      </c>
      <c r="G177" s="153" t="s">
        <v>161</v>
      </c>
      <c r="H177" s="154">
        <v>18.89</v>
      </c>
      <c r="I177" s="155"/>
      <c r="J177" s="156">
        <f>ROUND(I177*H177,2)</f>
        <v>0</v>
      </c>
      <c r="K177" s="157"/>
      <c r="L177" s="33"/>
      <c r="M177" s="158" t="s">
        <v>1</v>
      </c>
      <c r="N177" s="159" t="s">
        <v>37</v>
      </c>
      <c r="O177" s="58"/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2" t="s">
        <v>155</v>
      </c>
      <c r="AT177" s="162" t="s">
        <v>151</v>
      </c>
      <c r="AU177" s="162" t="s">
        <v>81</v>
      </c>
      <c r="AY177" s="17" t="s">
        <v>149</v>
      </c>
      <c r="BE177" s="163">
        <f>IF(N177="základní",J177,0)</f>
        <v>0</v>
      </c>
      <c r="BF177" s="163">
        <f>IF(N177="snížená",J177,0)</f>
        <v>0</v>
      </c>
      <c r="BG177" s="163">
        <f>IF(N177="zákl. přenesená",J177,0)</f>
        <v>0</v>
      </c>
      <c r="BH177" s="163">
        <f>IF(N177="sníž. přenesená",J177,0)</f>
        <v>0</v>
      </c>
      <c r="BI177" s="163">
        <f>IF(N177="nulová",J177,0)</f>
        <v>0</v>
      </c>
      <c r="BJ177" s="17" t="s">
        <v>79</v>
      </c>
      <c r="BK177" s="163">
        <f>ROUND(I177*H177,2)</f>
        <v>0</v>
      </c>
      <c r="BL177" s="17" t="s">
        <v>155</v>
      </c>
      <c r="BM177" s="162" t="s">
        <v>193</v>
      </c>
    </row>
    <row r="178" spans="1:65" s="13" customFormat="1">
      <c r="B178" s="164"/>
      <c r="D178" s="165" t="s">
        <v>157</v>
      </c>
      <c r="E178" s="166" t="s">
        <v>1</v>
      </c>
      <c r="F178" s="167" t="s">
        <v>170</v>
      </c>
      <c r="H178" s="168">
        <v>28.968</v>
      </c>
      <c r="I178" s="169"/>
      <c r="L178" s="164"/>
      <c r="M178" s="170"/>
      <c r="N178" s="171"/>
      <c r="O178" s="171"/>
      <c r="P178" s="171"/>
      <c r="Q178" s="171"/>
      <c r="R178" s="171"/>
      <c r="S178" s="171"/>
      <c r="T178" s="172"/>
      <c r="AT178" s="166" t="s">
        <v>157</v>
      </c>
      <c r="AU178" s="166" t="s">
        <v>81</v>
      </c>
      <c r="AV178" s="13" t="s">
        <v>81</v>
      </c>
      <c r="AW178" s="13" t="s">
        <v>29</v>
      </c>
      <c r="AX178" s="13" t="s">
        <v>72</v>
      </c>
      <c r="AY178" s="166" t="s">
        <v>149</v>
      </c>
    </row>
    <row r="179" spans="1:65" s="15" customFormat="1">
      <c r="B179" s="181"/>
      <c r="D179" s="165" t="s">
        <v>157</v>
      </c>
      <c r="E179" s="182" t="s">
        <v>1</v>
      </c>
      <c r="F179" s="183" t="s">
        <v>194</v>
      </c>
      <c r="H179" s="182" t="s">
        <v>1</v>
      </c>
      <c r="I179" s="184"/>
      <c r="L179" s="181"/>
      <c r="M179" s="185"/>
      <c r="N179" s="186"/>
      <c r="O179" s="186"/>
      <c r="P179" s="186"/>
      <c r="Q179" s="186"/>
      <c r="R179" s="186"/>
      <c r="S179" s="186"/>
      <c r="T179" s="187"/>
      <c r="AT179" s="182" t="s">
        <v>157</v>
      </c>
      <c r="AU179" s="182" t="s">
        <v>81</v>
      </c>
      <c r="AV179" s="15" t="s">
        <v>79</v>
      </c>
      <c r="AW179" s="15" t="s">
        <v>29</v>
      </c>
      <c r="AX179" s="15" t="s">
        <v>72</v>
      </c>
      <c r="AY179" s="182" t="s">
        <v>149</v>
      </c>
    </row>
    <row r="180" spans="1:65" s="13" customFormat="1">
      <c r="B180" s="164"/>
      <c r="D180" s="165" t="s">
        <v>157</v>
      </c>
      <c r="E180" s="166" t="s">
        <v>1</v>
      </c>
      <c r="F180" s="167" t="s">
        <v>195</v>
      </c>
      <c r="H180" s="168">
        <v>-10.077999999999999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157</v>
      </c>
      <c r="AU180" s="166" t="s">
        <v>81</v>
      </c>
      <c r="AV180" s="13" t="s">
        <v>81</v>
      </c>
      <c r="AW180" s="13" t="s">
        <v>29</v>
      </c>
      <c r="AX180" s="13" t="s">
        <v>72</v>
      </c>
      <c r="AY180" s="166" t="s">
        <v>149</v>
      </c>
    </row>
    <row r="181" spans="1:65" s="14" customFormat="1">
      <c r="B181" s="173"/>
      <c r="D181" s="165" t="s">
        <v>157</v>
      </c>
      <c r="E181" s="174" t="s">
        <v>1</v>
      </c>
      <c r="F181" s="175" t="s">
        <v>171</v>
      </c>
      <c r="H181" s="176">
        <v>18.89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157</v>
      </c>
      <c r="AU181" s="174" t="s">
        <v>81</v>
      </c>
      <c r="AV181" s="14" t="s">
        <v>155</v>
      </c>
      <c r="AW181" s="14" t="s">
        <v>29</v>
      </c>
      <c r="AX181" s="14" t="s">
        <v>79</v>
      </c>
      <c r="AY181" s="174" t="s">
        <v>149</v>
      </c>
    </row>
    <row r="182" spans="1:65" s="2" customFormat="1" ht="33" customHeight="1">
      <c r="A182" s="32"/>
      <c r="B182" s="149"/>
      <c r="C182" s="150" t="s">
        <v>196</v>
      </c>
      <c r="D182" s="150" t="s">
        <v>151</v>
      </c>
      <c r="E182" s="151" t="s">
        <v>197</v>
      </c>
      <c r="F182" s="152" t="s">
        <v>198</v>
      </c>
      <c r="G182" s="153" t="s">
        <v>154</v>
      </c>
      <c r="H182" s="154">
        <v>328.755</v>
      </c>
      <c r="I182" s="155"/>
      <c r="J182" s="156">
        <f>ROUND(I182*H182,2)</f>
        <v>0</v>
      </c>
      <c r="K182" s="157"/>
      <c r="L182" s="33"/>
      <c r="M182" s="158" t="s">
        <v>1</v>
      </c>
      <c r="N182" s="159" t="s">
        <v>37</v>
      </c>
      <c r="O182" s="58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155</v>
      </c>
      <c r="AT182" s="162" t="s">
        <v>151</v>
      </c>
      <c r="AU182" s="162" t="s">
        <v>81</v>
      </c>
      <c r="AY182" s="17" t="s">
        <v>149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79</v>
      </c>
      <c r="BK182" s="163">
        <f>ROUND(I182*H182,2)</f>
        <v>0</v>
      </c>
      <c r="BL182" s="17" t="s">
        <v>155</v>
      </c>
      <c r="BM182" s="162" t="s">
        <v>199</v>
      </c>
    </row>
    <row r="183" spans="1:65" s="13" customFormat="1">
      <c r="B183" s="164"/>
      <c r="D183" s="165" t="s">
        <v>157</v>
      </c>
      <c r="E183" s="166" t="s">
        <v>1</v>
      </c>
      <c r="F183" s="167" t="s">
        <v>158</v>
      </c>
      <c r="H183" s="168">
        <v>328.755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157</v>
      </c>
      <c r="AU183" s="166" t="s">
        <v>81</v>
      </c>
      <c r="AV183" s="13" t="s">
        <v>81</v>
      </c>
      <c r="AW183" s="13" t="s">
        <v>29</v>
      </c>
      <c r="AX183" s="13" t="s">
        <v>79</v>
      </c>
      <c r="AY183" s="166" t="s">
        <v>149</v>
      </c>
    </row>
    <row r="184" spans="1:65" s="12" customFormat="1" ht="22.9" customHeight="1">
      <c r="B184" s="136"/>
      <c r="D184" s="137" t="s">
        <v>71</v>
      </c>
      <c r="E184" s="147" t="s">
        <v>81</v>
      </c>
      <c r="F184" s="147" t="s">
        <v>200</v>
      </c>
      <c r="I184" s="139"/>
      <c r="J184" s="148">
        <f>BK184</f>
        <v>0</v>
      </c>
      <c r="L184" s="136"/>
      <c r="M184" s="141"/>
      <c r="N184" s="142"/>
      <c r="O184" s="142"/>
      <c r="P184" s="143">
        <f>P185+SUM(P186:P218)</f>
        <v>0</v>
      </c>
      <c r="Q184" s="142"/>
      <c r="R184" s="143">
        <f>R185+SUM(R186:R218)</f>
        <v>300.30834668000006</v>
      </c>
      <c r="S184" s="142"/>
      <c r="T184" s="144">
        <f>T185+SUM(T186:T218)</f>
        <v>0</v>
      </c>
      <c r="AR184" s="137" t="s">
        <v>79</v>
      </c>
      <c r="AT184" s="145" t="s">
        <v>71</v>
      </c>
      <c r="AU184" s="145" t="s">
        <v>79</v>
      </c>
      <c r="AY184" s="137" t="s">
        <v>149</v>
      </c>
      <c r="BK184" s="146">
        <f>BK185+SUM(BK186:BK218)</f>
        <v>0</v>
      </c>
    </row>
    <row r="185" spans="1:65" s="2" customFormat="1" ht="37.9" customHeight="1">
      <c r="A185" s="32"/>
      <c r="B185" s="149"/>
      <c r="C185" s="150" t="s">
        <v>201</v>
      </c>
      <c r="D185" s="150" t="s">
        <v>151</v>
      </c>
      <c r="E185" s="151" t="s">
        <v>202</v>
      </c>
      <c r="F185" s="152" t="s">
        <v>203</v>
      </c>
      <c r="G185" s="153" t="s">
        <v>154</v>
      </c>
      <c r="H185" s="154">
        <v>325.24</v>
      </c>
      <c r="I185" s="155"/>
      <c r="J185" s="156">
        <f>ROUND(I185*H185,2)</f>
        <v>0</v>
      </c>
      <c r="K185" s="157"/>
      <c r="L185" s="33"/>
      <c r="M185" s="158" t="s">
        <v>1</v>
      </c>
      <c r="N185" s="159" t="s">
        <v>37</v>
      </c>
      <c r="O185" s="58"/>
      <c r="P185" s="160">
        <f>O185*H185</f>
        <v>0</v>
      </c>
      <c r="Q185" s="160">
        <v>1E-4</v>
      </c>
      <c r="R185" s="160">
        <f>Q185*H185</f>
        <v>3.2524000000000004E-2</v>
      </c>
      <c r="S185" s="160">
        <v>0</v>
      </c>
      <c r="T185" s="16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155</v>
      </c>
      <c r="AT185" s="162" t="s">
        <v>151</v>
      </c>
      <c r="AU185" s="162" t="s">
        <v>81</v>
      </c>
      <c r="AY185" s="17" t="s">
        <v>149</v>
      </c>
      <c r="BE185" s="163">
        <f>IF(N185="základní",J185,0)</f>
        <v>0</v>
      </c>
      <c r="BF185" s="163">
        <f>IF(N185="snížená",J185,0)</f>
        <v>0</v>
      </c>
      <c r="BG185" s="163">
        <f>IF(N185="zákl. přenesená",J185,0)</f>
        <v>0</v>
      </c>
      <c r="BH185" s="163">
        <f>IF(N185="sníž. přenesená",J185,0)</f>
        <v>0</v>
      </c>
      <c r="BI185" s="163">
        <f>IF(N185="nulová",J185,0)</f>
        <v>0</v>
      </c>
      <c r="BJ185" s="17" t="s">
        <v>79</v>
      </c>
      <c r="BK185" s="163">
        <f>ROUND(I185*H185,2)</f>
        <v>0</v>
      </c>
      <c r="BL185" s="17" t="s">
        <v>155</v>
      </c>
      <c r="BM185" s="162" t="s">
        <v>204</v>
      </c>
    </row>
    <row r="186" spans="1:65" s="15" customFormat="1">
      <c r="B186" s="181"/>
      <c r="D186" s="165" t="s">
        <v>157</v>
      </c>
      <c r="E186" s="182" t="s">
        <v>1</v>
      </c>
      <c r="F186" s="183" t="s">
        <v>205</v>
      </c>
      <c r="H186" s="182" t="s">
        <v>1</v>
      </c>
      <c r="I186" s="184"/>
      <c r="L186" s="181"/>
      <c r="M186" s="185"/>
      <c r="N186" s="186"/>
      <c r="O186" s="186"/>
      <c r="P186" s="186"/>
      <c r="Q186" s="186"/>
      <c r="R186" s="186"/>
      <c r="S186" s="186"/>
      <c r="T186" s="187"/>
      <c r="AT186" s="182" t="s">
        <v>157</v>
      </c>
      <c r="AU186" s="182" t="s">
        <v>81</v>
      </c>
      <c r="AV186" s="15" t="s">
        <v>79</v>
      </c>
      <c r="AW186" s="15" t="s">
        <v>29</v>
      </c>
      <c r="AX186" s="15" t="s">
        <v>72</v>
      </c>
      <c r="AY186" s="182" t="s">
        <v>149</v>
      </c>
    </row>
    <row r="187" spans="1:65" s="13" customFormat="1">
      <c r="B187" s="164"/>
      <c r="D187" s="165" t="s">
        <v>157</v>
      </c>
      <c r="E187" s="166" t="s">
        <v>1</v>
      </c>
      <c r="F187" s="167" t="s">
        <v>206</v>
      </c>
      <c r="H187" s="168">
        <v>64.2</v>
      </c>
      <c r="I187" s="169"/>
      <c r="L187" s="164"/>
      <c r="M187" s="170"/>
      <c r="N187" s="171"/>
      <c r="O187" s="171"/>
      <c r="P187" s="171"/>
      <c r="Q187" s="171"/>
      <c r="R187" s="171"/>
      <c r="S187" s="171"/>
      <c r="T187" s="172"/>
      <c r="AT187" s="166" t="s">
        <v>157</v>
      </c>
      <c r="AU187" s="166" t="s">
        <v>81</v>
      </c>
      <c r="AV187" s="13" t="s">
        <v>81</v>
      </c>
      <c r="AW187" s="13" t="s">
        <v>29</v>
      </c>
      <c r="AX187" s="13" t="s">
        <v>72</v>
      </c>
      <c r="AY187" s="166" t="s">
        <v>149</v>
      </c>
    </row>
    <row r="188" spans="1:65" s="15" customFormat="1">
      <c r="B188" s="181"/>
      <c r="D188" s="165" t="s">
        <v>157</v>
      </c>
      <c r="E188" s="182" t="s">
        <v>1</v>
      </c>
      <c r="F188" s="183" t="s">
        <v>207</v>
      </c>
      <c r="H188" s="182" t="s">
        <v>1</v>
      </c>
      <c r="I188" s="184"/>
      <c r="L188" s="181"/>
      <c r="M188" s="185"/>
      <c r="N188" s="186"/>
      <c r="O188" s="186"/>
      <c r="P188" s="186"/>
      <c r="Q188" s="186"/>
      <c r="R188" s="186"/>
      <c r="S188" s="186"/>
      <c r="T188" s="187"/>
      <c r="AT188" s="182" t="s">
        <v>157</v>
      </c>
      <c r="AU188" s="182" t="s">
        <v>81</v>
      </c>
      <c r="AV188" s="15" t="s">
        <v>79</v>
      </c>
      <c r="AW188" s="15" t="s">
        <v>29</v>
      </c>
      <c r="AX188" s="15" t="s">
        <v>72</v>
      </c>
      <c r="AY188" s="182" t="s">
        <v>149</v>
      </c>
    </row>
    <row r="189" spans="1:65" s="13" customFormat="1">
      <c r="B189" s="164"/>
      <c r="D189" s="165" t="s">
        <v>157</v>
      </c>
      <c r="E189" s="166" t="s">
        <v>1</v>
      </c>
      <c r="F189" s="167" t="s">
        <v>208</v>
      </c>
      <c r="H189" s="168">
        <v>224.5</v>
      </c>
      <c r="I189" s="169"/>
      <c r="L189" s="164"/>
      <c r="M189" s="170"/>
      <c r="N189" s="171"/>
      <c r="O189" s="171"/>
      <c r="P189" s="171"/>
      <c r="Q189" s="171"/>
      <c r="R189" s="171"/>
      <c r="S189" s="171"/>
      <c r="T189" s="172"/>
      <c r="AT189" s="166" t="s">
        <v>157</v>
      </c>
      <c r="AU189" s="166" t="s">
        <v>81</v>
      </c>
      <c r="AV189" s="13" t="s">
        <v>81</v>
      </c>
      <c r="AW189" s="13" t="s">
        <v>29</v>
      </c>
      <c r="AX189" s="13" t="s">
        <v>72</v>
      </c>
      <c r="AY189" s="166" t="s">
        <v>149</v>
      </c>
    </row>
    <row r="190" spans="1:65" s="15" customFormat="1">
      <c r="B190" s="181"/>
      <c r="D190" s="165" t="s">
        <v>157</v>
      </c>
      <c r="E190" s="182" t="s">
        <v>1</v>
      </c>
      <c r="F190" s="183" t="s">
        <v>209</v>
      </c>
      <c r="H190" s="182" t="s">
        <v>1</v>
      </c>
      <c r="I190" s="184"/>
      <c r="L190" s="181"/>
      <c r="M190" s="185"/>
      <c r="N190" s="186"/>
      <c r="O190" s="186"/>
      <c r="P190" s="186"/>
      <c r="Q190" s="186"/>
      <c r="R190" s="186"/>
      <c r="S190" s="186"/>
      <c r="T190" s="187"/>
      <c r="AT190" s="182" t="s">
        <v>157</v>
      </c>
      <c r="AU190" s="182" t="s">
        <v>81</v>
      </c>
      <c r="AV190" s="15" t="s">
        <v>79</v>
      </c>
      <c r="AW190" s="15" t="s">
        <v>29</v>
      </c>
      <c r="AX190" s="15" t="s">
        <v>72</v>
      </c>
      <c r="AY190" s="182" t="s">
        <v>149</v>
      </c>
    </row>
    <row r="191" spans="1:65" s="13" customFormat="1">
      <c r="B191" s="164"/>
      <c r="D191" s="165" t="s">
        <v>157</v>
      </c>
      <c r="E191" s="166" t="s">
        <v>1</v>
      </c>
      <c r="F191" s="167" t="s">
        <v>210</v>
      </c>
      <c r="H191" s="168">
        <v>36.54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157</v>
      </c>
      <c r="AU191" s="166" t="s">
        <v>81</v>
      </c>
      <c r="AV191" s="13" t="s">
        <v>81</v>
      </c>
      <c r="AW191" s="13" t="s">
        <v>29</v>
      </c>
      <c r="AX191" s="13" t="s">
        <v>72</v>
      </c>
      <c r="AY191" s="166" t="s">
        <v>149</v>
      </c>
    </row>
    <row r="192" spans="1:65" s="14" customFormat="1">
      <c r="B192" s="173"/>
      <c r="D192" s="165" t="s">
        <v>157</v>
      </c>
      <c r="E192" s="174" t="s">
        <v>1</v>
      </c>
      <c r="F192" s="175" t="s">
        <v>171</v>
      </c>
      <c r="H192" s="176">
        <v>325.24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157</v>
      </c>
      <c r="AU192" s="174" t="s">
        <v>81</v>
      </c>
      <c r="AV192" s="14" t="s">
        <v>155</v>
      </c>
      <c r="AW192" s="14" t="s">
        <v>29</v>
      </c>
      <c r="AX192" s="14" t="s">
        <v>79</v>
      </c>
      <c r="AY192" s="174" t="s">
        <v>149</v>
      </c>
    </row>
    <row r="193" spans="1:65" s="2" customFormat="1" ht="24.2" customHeight="1">
      <c r="A193" s="32"/>
      <c r="B193" s="149"/>
      <c r="C193" s="188" t="s">
        <v>211</v>
      </c>
      <c r="D193" s="188" t="s">
        <v>212</v>
      </c>
      <c r="E193" s="189" t="s">
        <v>213</v>
      </c>
      <c r="F193" s="190" t="s">
        <v>214</v>
      </c>
      <c r="G193" s="191" t="s">
        <v>154</v>
      </c>
      <c r="H193" s="192">
        <v>374.02600000000001</v>
      </c>
      <c r="I193" s="193"/>
      <c r="J193" s="194">
        <f>ROUND(I193*H193,2)</f>
        <v>0</v>
      </c>
      <c r="K193" s="195"/>
      <c r="L193" s="196"/>
      <c r="M193" s="197" t="s">
        <v>1</v>
      </c>
      <c r="N193" s="198" t="s">
        <v>37</v>
      </c>
      <c r="O193" s="58"/>
      <c r="P193" s="160">
        <f>O193*H193</f>
        <v>0</v>
      </c>
      <c r="Q193" s="160">
        <v>2.9999999999999997E-4</v>
      </c>
      <c r="R193" s="160">
        <f>Q193*H193</f>
        <v>0.1122078</v>
      </c>
      <c r="S193" s="160">
        <v>0</v>
      </c>
      <c r="T193" s="16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2" t="s">
        <v>196</v>
      </c>
      <c r="AT193" s="162" t="s">
        <v>212</v>
      </c>
      <c r="AU193" s="162" t="s">
        <v>81</v>
      </c>
      <c r="AY193" s="17" t="s">
        <v>149</v>
      </c>
      <c r="BE193" s="163">
        <f>IF(N193="základní",J193,0)</f>
        <v>0</v>
      </c>
      <c r="BF193" s="163">
        <f>IF(N193="snížená",J193,0)</f>
        <v>0</v>
      </c>
      <c r="BG193" s="163">
        <f>IF(N193="zákl. přenesená",J193,0)</f>
        <v>0</v>
      </c>
      <c r="BH193" s="163">
        <f>IF(N193="sníž. přenesená",J193,0)</f>
        <v>0</v>
      </c>
      <c r="BI193" s="163">
        <f>IF(N193="nulová",J193,0)</f>
        <v>0</v>
      </c>
      <c r="BJ193" s="17" t="s">
        <v>79</v>
      </c>
      <c r="BK193" s="163">
        <f>ROUND(I193*H193,2)</f>
        <v>0</v>
      </c>
      <c r="BL193" s="17" t="s">
        <v>155</v>
      </c>
      <c r="BM193" s="162" t="s">
        <v>215</v>
      </c>
    </row>
    <row r="194" spans="1:65" s="13" customFormat="1">
      <c r="B194" s="164"/>
      <c r="D194" s="165" t="s">
        <v>157</v>
      </c>
      <c r="E194" s="166" t="s">
        <v>1</v>
      </c>
      <c r="F194" s="167" t="s">
        <v>216</v>
      </c>
      <c r="H194" s="168">
        <v>374.02600000000001</v>
      </c>
      <c r="I194" s="169"/>
      <c r="L194" s="164"/>
      <c r="M194" s="170"/>
      <c r="N194" s="171"/>
      <c r="O194" s="171"/>
      <c r="P194" s="171"/>
      <c r="Q194" s="171"/>
      <c r="R194" s="171"/>
      <c r="S194" s="171"/>
      <c r="T194" s="172"/>
      <c r="AT194" s="166" t="s">
        <v>157</v>
      </c>
      <c r="AU194" s="166" t="s">
        <v>81</v>
      </c>
      <c r="AV194" s="13" t="s">
        <v>81</v>
      </c>
      <c r="AW194" s="13" t="s">
        <v>29</v>
      </c>
      <c r="AX194" s="13" t="s">
        <v>79</v>
      </c>
      <c r="AY194" s="166" t="s">
        <v>149</v>
      </c>
    </row>
    <row r="195" spans="1:65" s="2" customFormat="1" ht="37.9" customHeight="1">
      <c r="A195" s="32"/>
      <c r="B195" s="149"/>
      <c r="C195" s="150" t="s">
        <v>217</v>
      </c>
      <c r="D195" s="150" t="s">
        <v>151</v>
      </c>
      <c r="E195" s="151" t="s">
        <v>218</v>
      </c>
      <c r="F195" s="152" t="s">
        <v>219</v>
      </c>
      <c r="G195" s="153" t="s">
        <v>161</v>
      </c>
      <c r="H195" s="154">
        <v>28.071000000000002</v>
      </c>
      <c r="I195" s="155"/>
      <c r="J195" s="156">
        <f>ROUND(I195*H195,2)</f>
        <v>0</v>
      </c>
      <c r="K195" s="157"/>
      <c r="L195" s="33"/>
      <c r="M195" s="158" t="s">
        <v>1</v>
      </c>
      <c r="N195" s="159" t="s">
        <v>37</v>
      </c>
      <c r="O195" s="58"/>
      <c r="P195" s="160">
        <f>O195*H195</f>
        <v>0</v>
      </c>
      <c r="Q195" s="160">
        <v>2.16</v>
      </c>
      <c r="R195" s="160">
        <f>Q195*H195</f>
        <v>60.63336000000001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155</v>
      </c>
      <c r="AT195" s="162" t="s">
        <v>151</v>
      </c>
      <c r="AU195" s="162" t="s">
        <v>81</v>
      </c>
      <c r="AY195" s="17" t="s">
        <v>149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79</v>
      </c>
      <c r="BK195" s="163">
        <f>ROUND(I195*H195,2)</f>
        <v>0</v>
      </c>
      <c r="BL195" s="17" t="s">
        <v>155</v>
      </c>
      <c r="BM195" s="162" t="s">
        <v>220</v>
      </c>
    </row>
    <row r="196" spans="1:65" s="15" customFormat="1">
      <c r="B196" s="181"/>
      <c r="D196" s="165" t="s">
        <v>157</v>
      </c>
      <c r="E196" s="182" t="s">
        <v>1</v>
      </c>
      <c r="F196" s="183" t="s">
        <v>221</v>
      </c>
      <c r="H196" s="182" t="s">
        <v>1</v>
      </c>
      <c r="I196" s="184"/>
      <c r="L196" s="181"/>
      <c r="M196" s="185"/>
      <c r="N196" s="186"/>
      <c r="O196" s="186"/>
      <c r="P196" s="186"/>
      <c r="Q196" s="186"/>
      <c r="R196" s="186"/>
      <c r="S196" s="186"/>
      <c r="T196" s="187"/>
      <c r="AT196" s="182" t="s">
        <v>157</v>
      </c>
      <c r="AU196" s="182" t="s">
        <v>81</v>
      </c>
      <c r="AV196" s="15" t="s">
        <v>79</v>
      </c>
      <c r="AW196" s="15" t="s">
        <v>29</v>
      </c>
      <c r="AX196" s="15" t="s">
        <v>72</v>
      </c>
      <c r="AY196" s="182" t="s">
        <v>149</v>
      </c>
    </row>
    <row r="197" spans="1:65" s="13" customFormat="1" ht="22.5">
      <c r="B197" s="164"/>
      <c r="D197" s="165" t="s">
        <v>157</v>
      </c>
      <c r="E197" s="166" t="s">
        <v>1</v>
      </c>
      <c r="F197" s="167" t="s">
        <v>222</v>
      </c>
      <c r="H197" s="168">
        <v>28.071000000000002</v>
      </c>
      <c r="I197" s="169"/>
      <c r="L197" s="164"/>
      <c r="M197" s="170"/>
      <c r="N197" s="171"/>
      <c r="O197" s="171"/>
      <c r="P197" s="171"/>
      <c r="Q197" s="171"/>
      <c r="R197" s="171"/>
      <c r="S197" s="171"/>
      <c r="T197" s="172"/>
      <c r="AT197" s="166" t="s">
        <v>157</v>
      </c>
      <c r="AU197" s="166" t="s">
        <v>81</v>
      </c>
      <c r="AV197" s="13" t="s">
        <v>81</v>
      </c>
      <c r="AW197" s="13" t="s">
        <v>29</v>
      </c>
      <c r="AX197" s="13" t="s">
        <v>79</v>
      </c>
      <c r="AY197" s="166" t="s">
        <v>149</v>
      </c>
    </row>
    <row r="198" spans="1:65" s="2" customFormat="1" ht="24.2" customHeight="1">
      <c r="A198" s="32"/>
      <c r="B198" s="149"/>
      <c r="C198" s="150" t="s">
        <v>223</v>
      </c>
      <c r="D198" s="150" t="s">
        <v>151</v>
      </c>
      <c r="E198" s="151" t="s">
        <v>224</v>
      </c>
      <c r="F198" s="152" t="s">
        <v>225</v>
      </c>
      <c r="G198" s="153" t="s">
        <v>161</v>
      </c>
      <c r="H198" s="154">
        <v>25.65</v>
      </c>
      <c r="I198" s="155"/>
      <c r="J198" s="156">
        <f>ROUND(I198*H198,2)</f>
        <v>0</v>
      </c>
      <c r="K198" s="157"/>
      <c r="L198" s="33"/>
      <c r="M198" s="158" t="s">
        <v>1</v>
      </c>
      <c r="N198" s="159" t="s">
        <v>37</v>
      </c>
      <c r="O198" s="58"/>
      <c r="P198" s="160">
        <f>O198*H198</f>
        <v>0</v>
      </c>
      <c r="Q198" s="160">
        <v>2.2563399999999998</v>
      </c>
      <c r="R198" s="160">
        <f>Q198*H198</f>
        <v>57.875120999999993</v>
      </c>
      <c r="S198" s="160">
        <v>0</v>
      </c>
      <c r="T198" s="16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2" t="s">
        <v>155</v>
      </c>
      <c r="AT198" s="162" t="s">
        <v>151</v>
      </c>
      <c r="AU198" s="162" t="s">
        <v>81</v>
      </c>
      <c r="AY198" s="17" t="s">
        <v>149</v>
      </c>
      <c r="BE198" s="163">
        <f>IF(N198="základní",J198,0)</f>
        <v>0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79</v>
      </c>
      <c r="BK198" s="163">
        <f>ROUND(I198*H198,2)</f>
        <v>0</v>
      </c>
      <c r="BL198" s="17" t="s">
        <v>155</v>
      </c>
      <c r="BM198" s="162" t="s">
        <v>226</v>
      </c>
    </row>
    <row r="199" spans="1:65" s="15" customFormat="1">
      <c r="B199" s="181"/>
      <c r="D199" s="165" t="s">
        <v>157</v>
      </c>
      <c r="E199" s="182" t="s">
        <v>1</v>
      </c>
      <c r="F199" s="183" t="s">
        <v>227</v>
      </c>
      <c r="H199" s="182" t="s">
        <v>1</v>
      </c>
      <c r="I199" s="184"/>
      <c r="L199" s="181"/>
      <c r="M199" s="185"/>
      <c r="N199" s="186"/>
      <c r="O199" s="186"/>
      <c r="P199" s="186"/>
      <c r="Q199" s="186"/>
      <c r="R199" s="186"/>
      <c r="S199" s="186"/>
      <c r="T199" s="187"/>
      <c r="AT199" s="182" t="s">
        <v>157</v>
      </c>
      <c r="AU199" s="182" t="s">
        <v>81</v>
      </c>
      <c r="AV199" s="15" t="s">
        <v>79</v>
      </c>
      <c r="AW199" s="15" t="s">
        <v>29</v>
      </c>
      <c r="AX199" s="15" t="s">
        <v>72</v>
      </c>
      <c r="AY199" s="182" t="s">
        <v>149</v>
      </c>
    </row>
    <row r="200" spans="1:65" s="13" customFormat="1">
      <c r="B200" s="164"/>
      <c r="D200" s="165" t="s">
        <v>157</v>
      </c>
      <c r="E200" s="166" t="s">
        <v>1</v>
      </c>
      <c r="F200" s="167" t="s">
        <v>228</v>
      </c>
      <c r="H200" s="168">
        <v>25.65</v>
      </c>
      <c r="I200" s="169"/>
      <c r="L200" s="164"/>
      <c r="M200" s="170"/>
      <c r="N200" s="171"/>
      <c r="O200" s="171"/>
      <c r="P200" s="171"/>
      <c r="Q200" s="171"/>
      <c r="R200" s="171"/>
      <c r="S200" s="171"/>
      <c r="T200" s="172"/>
      <c r="AT200" s="166" t="s">
        <v>157</v>
      </c>
      <c r="AU200" s="166" t="s">
        <v>81</v>
      </c>
      <c r="AV200" s="13" t="s">
        <v>81</v>
      </c>
      <c r="AW200" s="13" t="s">
        <v>29</v>
      </c>
      <c r="AX200" s="13" t="s">
        <v>79</v>
      </c>
      <c r="AY200" s="166" t="s">
        <v>149</v>
      </c>
    </row>
    <row r="201" spans="1:65" s="2" customFormat="1" ht="33" customHeight="1">
      <c r="A201" s="32"/>
      <c r="B201" s="149"/>
      <c r="C201" s="150" t="s">
        <v>229</v>
      </c>
      <c r="D201" s="150" t="s">
        <v>151</v>
      </c>
      <c r="E201" s="151" t="s">
        <v>230</v>
      </c>
      <c r="F201" s="152" t="s">
        <v>231</v>
      </c>
      <c r="G201" s="153" t="s">
        <v>161</v>
      </c>
      <c r="H201" s="154">
        <v>38.475000000000001</v>
      </c>
      <c r="I201" s="155"/>
      <c r="J201" s="156">
        <f>ROUND(I201*H201,2)</f>
        <v>0</v>
      </c>
      <c r="K201" s="157"/>
      <c r="L201" s="33"/>
      <c r="M201" s="158" t="s">
        <v>1</v>
      </c>
      <c r="N201" s="159" t="s">
        <v>37</v>
      </c>
      <c r="O201" s="58"/>
      <c r="P201" s="160">
        <f>O201*H201</f>
        <v>0</v>
      </c>
      <c r="Q201" s="160">
        <v>2.45329</v>
      </c>
      <c r="R201" s="160">
        <f>Q201*H201</f>
        <v>94.390332749999999</v>
      </c>
      <c r="S201" s="160">
        <v>0</v>
      </c>
      <c r="T201" s="16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2" t="s">
        <v>155</v>
      </c>
      <c r="AT201" s="162" t="s">
        <v>151</v>
      </c>
      <c r="AU201" s="162" t="s">
        <v>81</v>
      </c>
      <c r="AY201" s="17" t="s">
        <v>149</v>
      </c>
      <c r="BE201" s="163">
        <f>IF(N201="základní",J201,0)</f>
        <v>0</v>
      </c>
      <c r="BF201" s="163">
        <f>IF(N201="snížená",J201,0)</f>
        <v>0</v>
      </c>
      <c r="BG201" s="163">
        <f>IF(N201="zákl. přenesená",J201,0)</f>
        <v>0</v>
      </c>
      <c r="BH201" s="163">
        <f>IF(N201="sníž. přenesená",J201,0)</f>
        <v>0</v>
      </c>
      <c r="BI201" s="163">
        <f>IF(N201="nulová",J201,0)</f>
        <v>0</v>
      </c>
      <c r="BJ201" s="17" t="s">
        <v>79</v>
      </c>
      <c r="BK201" s="163">
        <f>ROUND(I201*H201,2)</f>
        <v>0</v>
      </c>
      <c r="BL201" s="17" t="s">
        <v>155</v>
      </c>
      <c r="BM201" s="162" t="s">
        <v>232</v>
      </c>
    </row>
    <row r="202" spans="1:65" s="13" customFormat="1">
      <c r="B202" s="164"/>
      <c r="D202" s="165" t="s">
        <v>157</v>
      </c>
      <c r="E202" s="166" t="s">
        <v>1</v>
      </c>
      <c r="F202" s="167" t="s">
        <v>233</v>
      </c>
      <c r="H202" s="168">
        <v>38.475000000000001</v>
      </c>
      <c r="I202" s="169"/>
      <c r="L202" s="164"/>
      <c r="M202" s="170"/>
      <c r="N202" s="171"/>
      <c r="O202" s="171"/>
      <c r="P202" s="171"/>
      <c r="Q202" s="171"/>
      <c r="R202" s="171"/>
      <c r="S202" s="171"/>
      <c r="T202" s="172"/>
      <c r="AT202" s="166" t="s">
        <v>157</v>
      </c>
      <c r="AU202" s="166" t="s">
        <v>81</v>
      </c>
      <c r="AV202" s="13" t="s">
        <v>81</v>
      </c>
      <c r="AW202" s="13" t="s">
        <v>29</v>
      </c>
      <c r="AX202" s="13" t="s">
        <v>79</v>
      </c>
      <c r="AY202" s="166" t="s">
        <v>149</v>
      </c>
    </row>
    <row r="203" spans="1:65" s="2" customFormat="1" ht="16.5" customHeight="1">
      <c r="A203" s="32"/>
      <c r="B203" s="149"/>
      <c r="C203" s="150" t="s">
        <v>234</v>
      </c>
      <c r="D203" s="150" t="s">
        <v>151</v>
      </c>
      <c r="E203" s="151" t="s">
        <v>235</v>
      </c>
      <c r="F203" s="152" t="s">
        <v>236</v>
      </c>
      <c r="G203" s="153" t="s">
        <v>154</v>
      </c>
      <c r="H203" s="154">
        <v>15.125</v>
      </c>
      <c r="I203" s="155"/>
      <c r="J203" s="156">
        <f>ROUND(I203*H203,2)</f>
        <v>0</v>
      </c>
      <c r="K203" s="157"/>
      <c r="L203" s="33"/>
      <c r="M203" s="158" t="s">
        <v>1</v>
      </c>
      <c r="N203" s="159" t="s">
        <v>37</v>
      </c>
      <c r="O203" s="58"/>
      <c r="P203" s="160">
        <f>O203*H203</f>
        <v>0</v>
      </c>
      <c r="Q203" s="160">
        <v>2.47E-3</v>
      </c>
      <c r="R203" s="160">
        <f>Q203*H203</f>
        <v>3.7358749999999996E-2</v>
      </c>
      <c r="S203" s="160">
        <v>0</v>
      </c>
      <c r="T203" s="16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2" t="s">
        <v>155</v>
      </c>
      <c r="AT203" s="162" t="s">
        <v>151</v>
      </c>
      <c r="AU203" s="162" t="s">
        <v>81</v>
      </c>
      <c r="AY203" s="17" t="s">
        <v>149</v>
      </c>
      <c r="BE203" s="163">
        <f>IF(N203="základní",J203,0)</f>
        <v>0</v>
      </c>
      <c r="BF203" s="163">
        <f>IF(N203="snížená",J203,0)</f>
        <v>0</v>
      </c>
      <c r="BG203" s="163">
        <f>IF(N203="zákl. přenesená",J203,0)</f>
        <v>0</v>
      </c>
      <c r="BH203" s="163">
        <f>IF(N203="sníž. přenesená",J203,0)</f>
        <v>0</v>
      </c>
      <c r="BI203" s="163">
        <f>IF(N203="nulová",J203,0)</f>
        <v>0</v>
      </c>
      <c r="BJ203" s="17" t="s">
        <v>79</v>
      </c>
      <c r="BK203" s="163">
        <f>ROUND(I203*H203,2)</f>
        <v>0</v>
      </c>
      <c r="BL203" s="17" t="s">
        <v>155</v>
      </c>
      <c r="BM203" s="162" t="s">
        <v>237</v>
      </c>
    </row>
    <row r="204" spans="1:65" s="13" customFormat="1">
      <c r="B204" s="164"/>
      <c r="D204" s="165" t="s">
        <v>157</v>
      </c>
      <c r="E204" s="166" t="s">
        <v>1</v>
      </c>
      <c r="F204" s="167" t="s">
        <v>238</v>
      </c>
      <c r="H204" s="168">
        <v>15.125</v>
      </c>
      <c r="I204" s="169"/>
      <c r="L204" s="164"/>
      <c r="M204" s="170"/>
      <c r="N204" s="171"/>
      <c r="O204" s="171"/>
      <c r="P204" s="171"/>
      <c r="Q204" s="171"/>
      <c r="R204" s="171"/>
      <c r="S204" s="171"/>
      <c r="T204" s="172"/>
      <c r="AT204" s="166" t="s">
        <v>157</v>
      </c>
      <c r="AU204" s="166" t="s">
        <v>81</v>
      </c>
      <c r="AV204" s="13" t="s">
        <v>81</v>
      </c>
      <c r="AW204" s="13" t="s">
        <v>29</v>
      </c>
      <c r="AX204" s="13" t="s">
        <v>79</v>
      </c>
      <c r="AY204" s="166" t="s">
        <v>149</v>
      </c>
    </row>
    <row r="205" spans="1:65" s="2" customFormat="1" ht="16.5" customHeight="1">
      <c r="A205" s="32"/>
      <c r="B205" s="149"/>
      <c r="C205" s="150" t="s">
        <v>8</v>
      </c>
      <c r="D205" s="150" t="s">
        <v>151</v>
      </c>
      <c r="E205" s="151" t="s">
        <v>239</v>
      </c>
      <c r="F205" s="152" t="s">
        <v>240</v>
      </c>
      <c r="G205" s="153" t="s">
        <v>154</v>
      </c>
      <c r="H205" s="154">
        <v>15.125</v>
      </c>
      <c r="I205" s="155"/>
      <c r="J205" s="156">
        <f>ROUND(I205*H205,2)</f>
        <v>0</v>
      </c>
      <c r="K205" s="157"/>
      <c r="L205" s="33"/>
      <c r="M205" s="158" t="s">
        <v>1</v>
      </c>
      <c r="N205" s="159" t="s">
        <v>37</v>
      </c>
      <c r="O205" s="58"/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2" t="s">
        <v>155</v>
      </c>
      <c r="AT205" s="162" t="s">
        <v>151</v>
      </c>
      <c r="AU205" s="162" t="s">
        <v>81</v>
      </c>
      <c r="AY205" s="17" t="s">
        <v>149</v>
      </c>
      <c r="BE205" s="163">
        <f>IF(N205="základní",J205,0)</f>
        <v>0</v>
      </c>
      <c r="BF205" s="163">
        <f>IF(N205="snížená",J205,0)</f>
        <v>0</v>
      </c>
      <c r="BG205" s="163">
        <f>IF(N205="zákl. přenesená",J205,0)</f>
        <v>0</v>
      </c>
      <c r="BH205" s="163">
        <f>IF(N205="sníž. přenesená",J205,0)</f>
        <v>0</v>
      </c>
      <c r="BI205" s="163">
        <f>IF(N205="nulová",J205,0)</f>
        <v>0</v>
      </c>
      <c r="BJ205" s="17" t="s">
        <v>79</v>
      </c>
      <c r="BK205" s="163">
        <f>ROUND(I205*H205,2)</f>
        <v>0</v>
      </c>
      <c r="BL205" s="17" t="s">
        <v>155</v>
      </c>
      <c r="BM205" s="162" t="s">
        <v>241</v>
      </c>
    </row>
    <row r="206" spans="1:65" s="2" customFormat="1" ht="24.2" customHeight="1">
      <c r="A206" s="32"/>
      <c r="B206" s="149"/>
      <c r="C206" s="150" t="s">
        <v>242</v>
      </c>
      <c r="D206" s="150" t="s">
        <v>151</v>
      </c>
      <c r="E206" s="151" t="s">
        <v>243</v>
      </c>
      <c r="F206" s="152" t="s">
        <v>244</v>
      </c>
      <c r="G206" s="153" t="s">
        <v>187</v>
      </c>
      <c r="H206" s="154">
        <v>1.8009999999999999</v>
      </c>
      <c r="I206" s="155"/>
      <c r="J206" s="156">
        <f>ROUND(I206*H206,2)</f>
        <v>0</v>
      </c>
      <c r="K206" s="157"/>
      <c r="L206" s="33"/>
      <c r="M206" s="158" t="s">
        <v>1</v>
      </c>
      <c r="N206" s="159" t="s">
        <v>37</v>
      </c>
      <c r="O206" s="58"/>
      <c r="P206" s="160">
        <f>O206*H206</f>
        <v>0</v>
      </c>
      <c r="Q206" s="160">
        <v>1.06277</v>
      </c>
      <c r="R206" s="160">
        <f>Q206*H206</f>
        <v>1.91404877</v>
      </c>
      <c r="S206" s="160">
        <v>0</v>
      </c>
      <c r="T206" s="16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2" t="s">
        <v>155</v>
      </c>
      <c r="AT206" s="162" t="s">
        <v>151</v>
      </c>
      <c r="AU206" s="162" t="s">
        <v>81</v>
      </c>
      <c r="AY206" s="17" t="s">
        <v>149</v>
      </c>
      <c r="BE206" s="163">
        <f>IF(N206="základní",J206,0)</f>
        <v>0</v>
      </c>
      <c r="BF206" s="163">
        <f>IF(N206="snížená",J206,0)</f>
        <v>0</v>
      </c>
      <c r="BG206" s="163">
        <f>IF(N206="zákl. přenesená",J206,0)</f>
        <v>0</v>
      </c>
      <c r="BH206" s="163">
        <f>IF(N206="sníž. přenesená",J206,0)</f>
        <v>0</v>
      </c>
      <c r="BI206" s="163">
        <f>IF(N206="nulová",J206,0)</f>
        <v>0</v>
      </c>
      <c r="BJ206" s="17" t="s">
        <v>79</v>
      </c>
      <c r="BK206" s="163">
        <f>ROUND(I206*H206,2)</f>
        <v>0</v>
      </c>
      <c r="BL206" s="17" t="s">
        <v>155</v>
      </c>
      <c r="BM206" s="162" t="s">
        <v>245</v>
      </c>
    </row>
    <row r="207" spans="1:65" s="13" customFormat="1">
      <c r="B207" s="164"/>
      <c r="D207" s="165" t="s">
        <v>157</v>
      </c>
      <c r="E207" s="166" t="s">
        <v>1</v>
      </c>
      <c r="F207" s="167" t="s">
        <v>246</v>
      </c>
      <c r="H207" s="168">
        <v>1.8009999999999999</v>
      </c>
      <c r="I207" s="169"/>
      <c r="L207" s="164"/>
      <c r="M207" s="170"/>
      <c r="N207" s="171"/>
      <c r="O207" s="171"/>
      <c r="P207" s="171"/>
      <c r="Q207" s="171"/>
      <c r="R207" s="171"/>
      <c r="S207" s="171"/>
      <c r="T207" s="172"/>
      <c r="AT207" s="166" t="s">
        <v>157</v>
      </c>
      <c r="AU207" s="166" t="s">
        <v>81</v>
      </c>
      <c r="AV207" s="13" t="s">
        <v>81</v>
      </c>
      <c r="AW207" s="13" t="s">
        <v>29</v>
      </c>
      <c r="AX207" s="13" t="s">
        <v>79</v>
      </c>
      <c r="AY207" s="166" t="s">
        <v>149</v>
      </c>
    </row>
    <row r="208" spans="1:65" s="2" customFormat="1" ht="24.2" customHeight="1">
      <c r="A208" s="32"/>
      <c r="B208" s="149"/>
      <c r="C208" s="150" t="s">
        <v>247</v>
      </c>
      <c r="D208" s="150" t="s">
        <v>151</v>
      </c>
      <c r="E208" s="151" t="s">
        <v>248</v>
      </c>
      <c r="F208" s="152" t="s">
        <v>249</v>
      </c>
      <c r="G208" s="153" t="s">
        <v>161</v>
      </c>
      <c r="H208" s="154">
        <v>32.942999999999998</v>
      </c>
      <c r="I208" s="155"/>
      <c r="J208" s="156">
        <f>ROUND(I208*H208,2)</f>
        <v>0</v>
      </c>
      <c r="K208" s="157"/>
      <c r="L208" s="33"/>
      <c r="M208" s="158" t="s">
        <v>1</v>
      </c>
      <c r="N208" s="159" t="s">
        <v>37</v>
      </c>
      <c r="O208" s="58"/>
      <c r="P208" s="160">
        <f>O208*H208</f>
        <v>0</v>
      </c>
      <c r="Q208" s="160">
        <v>2.2563399999999998</v>
      </c>
      <c r="R208" s="160">
        <f>Q208*H208</f>
        <v>74.330608619999992</v>
      </c>
      <c r="S208" s="160">
        <v>0</v>
      </c>
      <c r="T208" s="16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2" t="s">
        <v>155</v>
      </c>
      <c r="AT208" s="162" t="s">
        <v>151</v>
      </c>
      <c r="AU208" s="162" t="s">
        <v>81</v>
      </c>
      <c r="AY208" s="17" t="s">
        <v>149</v>
      </c>
      <c r="BE208" s="163">
        <f>IF(N208="základní",J208,0)</f>
        <v>0</v>
      </c>
      <c r="BF208" s="163">
        <f>IF(N208="snížená",J208,0)</f>
        <v>0</v>
      </c>
      <c r="BG208" s="163">
        <f>IF(N208="zákl. přenesená",J208,0)</f>
        <v>0</v>
      </c>
      <c r="BH208" s="163">
        <f>IF(N208="sníž. přenesená",J208,0)</f>
        <v>0</v>
      </c>
      <c r="BI208" s="163">
        <f>IF(N208="nulová",J208,0)</f>
        <v>0</v>
      </c>
      <c r="BJ208" s="17" t="s">
        <v>79</v>
      </c>
      <c r="BK208" s="163">
        <f>ROUND(I208*H208,2)</f>
        <v>0</v>
      </c>
      <c r="BL208" s="17" t="s">
        <v>155</v>
      </c>
      <c r="BM208" s="162" t="s">
        <v>250</v>
      </c>
    </row>
    <row r="209" spans="1:65" s="13" customFormat="1">
      <c r="B209" s="164"/>
      <c r="D209" s="165" t="s">
        <v>157</v>
      </c>
      <c r="E209" s="166" t="s">
        <v>1</v>
      </c>
      <c r="F209" s="167" t="s">
        <v>251</v>
      </c>
      <c r="H209" s="168">
        <v>32.942999999999998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157</v>
      </c>
      <c r="AU209" s="166" t="s">
        <v>81</v>
      </c>
      <c r="AV209" s="13" t="s">
        <v>81</v>
      </c>
      <c r="AW209" s="13" t="s">
        <v>29</v>
      </c>
      <c r="AX209" s="13" t="s">
        <v>79</v>
      </c>
      <c r="AY209" s="166" t="s">
        <v>149</v>
      </c>
    </row>
    <row r="210" spans="1:65" s="2" customFormat="1" ht="33" customHeight="1">
      <c r="A210" s="32"/>
      <c r="B210" s="149"/>
      <c r="C210" s="150" t="s">
        <v>76</v>
      </c>
      <c r="D210" s="150" t="s">
        <v>151</v>
      </c>
      <c r="E210" s="151" t="s">
        <v>252</v>
      </c>
      <c r="F210" s="152" t="s">
        <v>253</v>
      </c>
      <c r="G210" s="153" t="s">
        <v>161</v>
      </c>
      <c r="H210" s="154">
        <v>4.218</v>
      </c>
      <c r="I210" s="155"/>
      <c r="J210" s="156">
        <f>ROUND(I210*H210,2)</f>
        <v>0</v>
      </c>
      <c r="K210" s="157"/>
      <c r="L210" s="33"/>
      <c r="M210" s="158" t="s">
        <v>1</v>
      </c>
      <c r="N210" s="159" t="s">
        <v>37</v>
      </c>
      <c r="O210" s="58"/>
      <c r="P210" s="160">
        <f>O210*H210</f>
        <v>0</v>
      </c>
      <c r="Q210" s="160">
        <v>2.45329</v>
      </c>
      <c r="R210" s="160">
        <f>Q210*H210</f>
        <v>10.347977220000001</v>
      </c>
      <c r="S210" s="160">
        <v>0</v>
      </c>
      <c r="T210" s="16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2" t="s">
        <v>155</v>
      </c>
      <c r="AT210" s="162" t="s">
        <v>151</v>
      </c>
      <c r="AU210" s="162" t="s">
        <v>81</v>
      </c>
      <c r="AY210" s="17" t="s">
        <v>149</v>
      </c>
      <c r="BE210" s="163">
        <f>IF(N210="základní",J210,0)</f>
        <v>0</v>
      </c>
      <c r="BF210" s="163">
        <f>IF(N210="snížená",J210,0)</f>
        <v>0</v>
      </c>
      <c r="BG210" s="163">
        <f>IF(N210="zákl. přenesená",J210,0)</f>
        <v>0</v>
      </c>
      <c r="BH210" s="163">
        <f>IF(N210="sníž. přenesená",J210,0)</f>
        <v>0</v>
      </c>
      <c r="BI210" s="163">
        <f>IF(N210="nulová",J210,0)</f>
        <v>0</v>
      </c>
      <c r="BJ210" s="17" t="s">
        <v>79</v>
      </c>
      <c r="BK210" s="163">
        <f>ROUND(I210*H210,2)</f>
        <v>0</v>
      </c>
      <c r="BL210" s="17" t="s">
        <v>155</v>
      </c>
      <c r="BM210" s="162" t="s">
        <v>254</v>
      </c>
    </row>
    <row r="211" spans="1:65" s="13" customFormat="1">
      <c r="B211" s="164"/>
      <c r="D211" s="165" t="s">
        <v>157</v>
      </c>
      <c r="E211" s="166" t="s">
        <v>1</v>
      </c>
      <c r="F211" s="167" t="s">
        <v>255</v>
      </c>
      <c r="H211" s="168">
        <v>4.218</v>
      </c>
      <c r="I211" s="169"/>
      <c r="L211" s="164"/>
      <c r="M211" s="170"/>
      <c r="N211" s="171"/>
      <c r="O211" s="171"/>
      <c r="P211" s="171"/>
      <c r="Q211" s="171"/>
      <c r="R211" s="171"/>
      <c r="S211" s="171"/>
      <c r="T211" s="172"/>
      <c r="AT211" s="166" t="s">
        <v>157</v>
      </c>
      <c r="AU211" s="166" t="s">
        <v>81</v>
      </c>
      <c r="AV211" s="13" t="s">
        <v>81</v>
      </c>
      <c r="AW211" s="13" t="s">
        <v>29</v>
      </c>
      <c r="AX211" s="13" t="s">
        <v>79</v>
      </c>
      <c r="AY211" s="166" t="s">
        <v>149</v>
      </c>
    </row>
    <row r="212" spans="1:65" s="2" customFormat="1" ht="16.5" customHeight="1">
      <c r="A212" s="32"/>
      <c r="B212" s="149"/>
      <c r="C212" s="150" t="s">
        <v>256</v>
      </c>
      <c r="D212" s="150" t="s">
        <v>151</v>
      </c>
      <c r="E212" s="151" t="s">
        <v>257</v>
      </c>
      <c r="F212" s="152" t="s">
        <v>258</v>
      </c>
      <c r="G212" s="153" t="s">
        <v>154</v>
      </c>
      <c r="H212" s="154">
        <v>48.460999999999999</v>
      </c>
      <c r="I212" s="155"/>
      <c r="J212" s="156">
        <f>ROUND(I212*H212,2)</f>
        <v>0</v>
      </c>
      <c r="K212" s="157"/>
      <c r="L212" s="33"/>
      <c r="M212" s="158" t="s">
        <v>1</v>
      </c>
      <c r="N212" s="159" t="s">
        <v>37</v>
      </c>
      <c r="O212" s="58"/>
      <c r="P212" s="160">
        <f>O212*H212</f>
        <v>0</v>
      </c>
      <c r="Q212" s="160">
        <v>2.6900000000000001E-3</v>
      </c>
      <c r="R212" s="160">
        <f>Q212*H212</f>
        <v>0.13036009000000001</v>
      </c>
      <c r="S212" s="160">
        <v>0</v>
      </c>
      <c r="T212" s="16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2" t="s">
        <v>155</v>
      </c>
      <c r="AT212" s="162" t="s">
        <v>151</v>
      </c>
      <c r="AU212" s="162" t="s">
        <v>81</v>
      </c>
      <c r="AY212" s="17" t="s">
        <v>149</v>
      </c>
      <c r="BE212" s="163">
        <f>IF(N212="základní",J212,0)</f>
        <v>0</v>
      </c>
      <c r="BF212" s="163">
        <f>IF(N212="snížená",J212,0)</f>
        <v>0</v>
      </c>
      <c r="BG212" s="163">
        <f>IF(N212="zákl. přenesená",J212,0)</f>
        <v>0</v>
      </c>
      <c r="BH212" s="163">
        <f>IF(N212="sníž. přenesená",J212,0)</f>
        <v>0</v>
      </c>
      <c r="BI212" s="163">
        <f>IF(N212="nulová",J212,0)</f>
        <v>0</v>
      </c>
      <c r="BJ212" s="17" t="s">
        <v>79</v>
      </c>
      <c r="BK212" s="163">
        <f>ROUND(I212*H212,2)</f>
        <v>0</v>
      </c>
      <c r="BL212" s="17" t="s">
        <v>155</v>
      </c>
      <c r="BM212" s="162" t="s">
        <v>259</v>
      </c>
    </row>
    <row r="213" spans="1:65" s="13" customFormat="1">
      <c r="B213" s="164"/>
      <c r="D213" s="165" t="s">
        <v>157</v>
      </c>
      <c r="E213" s="166" t="s">
        <v>1</v>
      </c>
      <c r="F213" s="167" t="s">
        <v>260</v>
      </c>
      <c r="H213" s="168">
        <v>48.460999999999999</v>
      </c>
      <c r="I213" s="169"/>
      <c r="L213" s="164"/>
      <c r="M213" s="170"/>
      <c r="N213" s="171"/>
      <c r="O213" s="171"/>
      <c r="P213" s="171"/>
      <c r="Q213" s="171"/>
      <c r="R213" s="171"/>
      <c r="S213" s="171"/>
      <c r="T213" s="172"/>
      <c r="AT213" s="166" t="s">
        <v>157</v>
      </c>
      <c r="AU213" s="166" t="s">
        <v>81</v>
      </c>
      <c r="AV213" s="13" t="s">
        <v>81</v>
      </c>
      <c r="AW213" s="13" t="s">
        <v>29</v>
      </c>
      <c r="AX213" s="13" t="s">
        <v>79</v>
      </c>
      <c r="AY213" s="166" t="s">
        <v>149</v>
      </c>
    </row>
    <row r="214" spans="1:65" s="2" customFormat="1" ht="16.5" customHeight="1">
      <c r="A214" s="32"/>
      <c r="B214" s="149"/>
      <c r="C214" s="150" t="s">
        <v>261</v>
      </c>
      <c r="D214" s="150" t="s">
        <v>151</v>
      </c>
      <c r="E214" s="151" t="s">
        <v>262</v>
      </c>
      <c r="F214" s="152" t="s">
        <v>263</v>
      </c>
      <c r="G214" s="153" t="s">
        <v>154</v>
      </c>
      <c r="H214" s="154">
        <v>48.460999999999999</v>
      </c>
      <c r="I214" s="155"/>
      <c r="J214" s="156">
        <f>ROUND(I214*H214,2)</f>
        <v>0</v>
      </c>
      <c r="K214" s="157"/>
      <c r="L214" s="33"/>
      <c r="M214" s="158" t="s">
        <v>1</v>
      </c>
      <c r="N214" s="159" t="s">
        <v>37</v>
      </c>
      <c r="O214" s="58"/>
      <c r="P214" s="160">
        <f>O214*H214</f>
        <v>0</v>
      </c>
      <c r="Q214" s="160">
        <v>0</v>
      </c>
      <c r="R214" s="160">
        <f>Q214*H214</f>
        <v>0</v>
      </c>
      <c r="S214" s="160">
        <v>0</v>
      </c>
      <c r="T214" s="16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2" t="s">
        <v>155</v>
      </c>
      <c r="AT214" s="162" t="s">
        <v>151</v>
      </c>
      <c r="AU214" s="162" t="s">
        <v>81</v>
      </c>
      <c r="AY214" s="17" t="s">
        <v>149</v>
      </c>
      <c r="BE214" s="163">
        <f>IF(N214="základní",J214,0)</f>
        <v>0</v>
      </c>
      <c r="BF214" s="163">
        <f>IF(N214="snížená",J214,0)</f>
        <v>0</v>
      </c>
      <c r="BG214" s="163">
        <f>IF(N214="zákl. přenesená",J214,0)</f>
        <v>0</v>
      </c>
      <c r="BH214" s="163">
        <f>IF(N214="sníž. přenesená",J214,0)</f>
        <v>0</v>
      </c>
      <c r="BI214" s="163">
        <f>IF(N214="nulová",J214,0)</f>
        <v>0</v>
      </c>
      <c r="BJ214" s="17" t="s">
        <v>79</v>
      </c>
      <c r="BK214" s="163">
        <f>ROUND(I214*H214,2)</f>
        <v>0</v>
      </c>
      <c r="BL214" s="17" t="s">
        <v>155</v>
      </c>
      <c r="BM214" s="162" t="s">
        <v>264</v>
      </c>
    </row>
    <row r="215" spans="1:65" s="2" customFormat="1" ht="55.5" customHeight="1">
      <c r="A215" s="32"/>
      <c r="B215" s="149"/>
      <c r="C215" s="150" t="s">
        <v>7</v>
      </c>
      <c r="D215" s="150" t="s">
        <v>151</v>
      </c>
      <c r="E215" s="151" t="s">
        <v>265</v>
      </c>
      <c r="F215" s="152" t="s">
        <v>266</v>
      </c>
      <c r="G215" s="153" t="s">
        <v>267</v>
      </c>
      <c r="H215" s="154">
        <v>4</v>
      </c>
      <c r="I215" s="155"/>
      <c r="J215" s="156">
        <f>ROUND(I215*H215,2)</f>
        <v>0</v>
      </c>
      <c r="K215" s="157"/>
      <c r="L215" s="33"/>
      <c r="M215" s="158" t="s">
        <v>1</v>
      </c>
      <c r="N215" s="159" t="s">
        <v>37</v>
      </c>
      <c r="O215" s="58"/>
      <c r="P215" s="160">
        <f>O215*H215</f>
        <v>0</v>
      </c>
      <c r="Q215" s="160">
        <v>3.0799999999999998E-3</v>
      </c>
      <c r="R215" s="160">
        <f>Q215*H215</f>
        <v>1.2319999999999999E-2</v>
      </c>
      <c r="S215" s="160">
        <v>0</v>
      </c>
      <c r="T215" s="161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2" t="s">
        <v>155</v>
      </c>
      <c r="AT215" s="162" t="s">
        <v>151</v>
      </c>
      <c r="AU215" s="162" t="s">
        <v>81</v>
      </c>
      <c r="AY215" s="17" t="s">
        <v>149</v>
      </c>
      <c r="BE215" s="163">
        <f>IF(N215="základní",J215,0)</f>
        <v>0</v>
      </c>
      <c r="BF215" s="163">
        <f>IF(N215="snížená",J215,0)</f>
        <v>0</v>
      </c>
      <c r="BG215" s="163">
        <f>IF(N215="zákl. přenesená",J215,0)</f>
        <v>0</v>
      </c>
      <c r="BH215" s="163">
        <f>IF(N215="sníž. přenesená",J215,0)</f>
        <v>0</v>
      </c>
      <c r="BI215" s="163">
        <f>IF(N215="nulová",J215,0)</f>
        <v>0</v>
      </c>
      <c r="BJ215" s="17" t="s">
        <v>79</v>
      </c>
      <c r="BK215" s="163">
        <f>ROUND(I215*H215,2)</f>
        <v>0</v>
      </c>
      <c r="BL215" s="17" t="s">
        <v>155</v>
      </c>
      <c r="BM215" s="162" t="s">
        <v>268</v>
      </c>
    </row>
    <row r="216" spans="1:65" s="2" customFormat="1" ht="24.2" customHeight="1">
      <c r="A216" s="32"/>
      <c r="B216" s="149"/>
      <c r="C216" s="150" t="s">
        <v>269</v>
      </c>
      <c r="D216" s="150" t="s">
        <v>151</v>
      </c>
      <c r="E216" s="151" t="s">
        <v>270</v>
      </c>
      <c r="F216" s="152" t="s">
        <v>271</v>
      </c>
      <c r="G216" s="153" t="s">
        <v>187</v>
      </c>
      <c r="H216" s="154">
        <v>0.46400000000000002</v>
      </c>
      <c r="I216" s="155"/>
      <c r="J216" s="156">
        <f>ROUND(I216*H216,2)</f>
        <v>0</v>
      </c>
      <c r="K216" s="157"/>
      <c r="L216" s="33"/>
      <c r="M216" s="158" t="s">
        <v>1</v>
      </c>
      <c r="N216" s="159" t="s">
        <v>37</v>
      </c>
      <c r="O216" s="58"/>
      <c r="P216" s="160">
        <f>O216*H216</f>
        <v>0</v>
      </c>
      <c r="Q216" s="160">
        <v>1.0606199999999999</v>
      </c>
      <c r="R216" s="160">
        <f>Q216*H216</f>
        <v>0.49212767999999996</v>
      </c>
      <c r="S216" s="160">
        <v>0</v>
      </c>
      <c r="T216" s="16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2" t="s">
        <v>155</v>
      </c>
      <c r="AT216" s="162" t="s">
        <v>151</v>
      </c>
      <c r="AU216" s="162" t="s">
        <v>81</v>
      </c>
      <c r="AY216" s="17" t="s">
        <v>149</v>
      </c>
      <c r="BE216" s="163">
        <f>IF(N216="základní",J216,0)</f>
        <v>0</v>
      </c>
      <c r="BF216" s="163">
        <f>IF(N216="snížená",J216,0)</f>
        <v>0</v>
      </c>
      <c r="BG216" s="163">
        <f>IF(N216="zákl. přenesená",J216,0)</f>
        <v>0</v>
      </c>
      <c r="BH216" s="163">
        <f>IF(N216="sníž. přenesená",J216,0)</f>
        <v>0</v>
      </c>
      <c r="BI216" s="163">
        <f>IF(N216="nulová",J216,0)</f>
        <v>0</v>
      </c>
      <c r="BJ216" s="17" t="s">
        <v>79</v>
      </c>
      <c r="BK216" s="163">
        <f>ROUND(I216*H216,2)</f>
        <v>0</v>
      </c>
      <c r="BL216" s="17" t="s">
        <v>155</v>
      </c>
      <c r="BM216" s="162" t="s">
        <v>272</v>
      </c>
    </row>
    <row r="217" spans="1:65" s="13" customFormat="1">
      <c r="B217" s="164"/>
      <c r="D217" s="165" t="s">
        <v>157</v>
      </c>
      <c r="E217" s="166" t="s">
        <v>1</v>
      </c>
      <c r="F217" s="167" t="s">
        <v>273</v>
      </c>
      <c r="H217" s="168">
        <v>0.46400000000000002</v>
      </c>
      <c r="I217" s="169"/>
      <c r="L217" s="164"/>
      <c r="M217" s="170"/>
      <c r="N217" s="171"/>
      <c r="O217" s="171"/>
      <c r="P217" s="171"/>
      <c r="Q217" s="171"/>
      <c r="R217" s="171"/>
      <c r="S217" s="171"/>
      <c r="T217" s="172"/>
      <c r="AT217" s="166" t="s">
        <v>157</v>
      </c>
      <c r="AU217" s="166" t="s">
        <v>81</v>
      </c>
      <c r="AV217" s="13" t="s">
        <v>81</v>
      </c>
      <c r="AW217" s="13" t="s">
        <v>29</v>
      </c>
      <c r="AX217" s="13" t="s">
        <v>79</v>
      </c>
      <c r="AY217" s="166" t="s">
        <v>149</v>
      </c>
    </row>
    <row r="218" spans="1:65" s="12" customFormat="1" ht="20.85" customHeight="1">
      <c r="B218" s="136"/>
      <c r="D218" s="137" t="s">
        <v>71</v>
      </c>
      <c r="E218" s="147" t="s">
        <v>274</v>
      </c>
      <c r="F218" s="147" t="s">
        <v>275</v>
      </c>
      <c r="I218" s="139"/>
      <c r="J218" s="148">
        <f>BK218</f>
        <v>0</v>
      </c>
      <c r="L218" s="136"/>
      <c r="M218" s="141"/>
      <c r="N218" s="142"/>
      <c r="O218" s="142"/>
      <c r="P218" s="143">
        <f>SUM(P219:P220)</f>
        <v>0</v>
      </c>
      <c r="Q218" s="142"/>
      <c r="R218" s="143">
        <f>SUM(R219:R220)</f>
        <v>0</v>
      </c>
      <c r="S218" s="142"/>
      <c r="T218" s="144">
        <f>SUM(T219:T220)</f>
        <v>0</v>
      </c>
      <c r="AR218" s="137" t="s">
        <v>79</v>
      </c>
      <c r="AT218" s="145" t="s">
        <v>71</v>
      </c>
      <c r="AU218" s="145" t="s">
        <v>81</v>
      </c>
      <c r="AY218" s="137" t="s">
        <v>149</v>
      </c>
      <c r="BK218" s="146">
        <f>SUM(BK219:BK220)</f>
        <v>0</v>
      </c>
    </row>
    <row r="219" spans="1:65" s="2" customFormat="1" ht="16.5" customHeight="1">
      <c r="A219" s="32"/>
      <c r="B219" s="149"/>
      <c r="C219" s="150" t="s">
        <v>274</v>
      </c>
      <c r="D219" s="150" t="s">
        <v>151</v>
      </c>
      <c r="E219" s="151" t="s">
        <v>276</v>
      </c>
      <c r="F219" s="152" t="s">
        <v>277</v>
      </c>
      <c r="G219" s="153" t="s">
        <v>278</v>
      </c>
      <c r="H219" s="154">
        <v>54</v>
      </c>
      <c r="I219" s="155"/>
      <c r="J219" s="156">
        <f>ROUND(I219*H219,2)</f>
        <v>0</v>
      </c>
      <c r="K219" s="157"/>
      <c r="L219" s="33"/>
      <c r="M219" s="158" t="s">
        <v>1</v>
      </c>
      <c r="N219" s="159" t="s">
        <v>37</v>
      </c>
      <c r="O219" s="58"/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2" t="s">
        <v>155</v>
      </c>
      <c r="AT219" s="162" t="s">
        <v>151</v>
      </c>
      <c r="AU219" s="162" t="s">
        <v>164</v>
      </c>
      <c r="AY219" s="17" t="s">
        <v>149</v>
      </c>
      <c r="BE219" s="163">
        <f>IF(N219="základní",J219,0)</f>
        <v>0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7" t="s">
        <v>79</v>
      </c>
      <c r="BK219" s="163">
        <f>ROUND(I219*H219,2)</f>
        <v>0</v>
      </c>
      <c r="BL219" s="17" t="s">
        <v>155</v>
      </c>
      <c r="BM219" s="162" t="s">
        <v>279</v>
      </c>
    </row>
    <row r="220" spans="1:65" s="13" customFormat="1">
      <c r="B220" s="164"/>
      <c r="D220" s="165" t="s">
        <v>157</v>
      </c>
      <c r="E220" s="166" t="s">
        <v>1</v>
      </c>
      <c r="F220" s="167" t="s">
        <v>280</v>
      </c>
      <c r="H220" s="168">
        <v>54</v>
      </c>
      <c r="I220" s="169"/>
      <c r="L220" s="164"/>
      <c r="M220" s="170"/>
      <c r="N220" s="171"/>
      <c r="O220" s="171"/>
      <c r="P220" s="171"/>
      <c r="Q220" s="171"/>
      <c r="R220" s="171"/>
      <c r="S220" s="171"/>
      <c r="T220" s="172"/>
      <c r="AT220" s="166" t="s">
        <v>157</v>
      </c>
      <c r="AU220" s="166" t="s">
        <v>164</v>
      </c>
      <c r="AV220" s="13" t="s">
        <v>81</v>
      </c>
      <c r="AW220" s="13" t="s">
        <v>29</v>
      </c>
      <c r="AX220" s="13" t="s">
        <v>79</v>
      </c>
      <c r="AY220" s="166" t="s">
        <v>149</v>
      </c>
    </row>
    <row r="221" spans="1:65" s="12" customFormat="1" ht="22.9" customHeight="1">
      <c r="B221" s="136"/>
      <c r="D221" s="137" t="s">
        <v>71</v>
      </c>
      <c r="E221" s="147" t="s">
        <v>164</v>
      </c>
      <c r="F221" s="147" t="s">
        <v>281</v>
      </c>
      <c r="I221" s="139"/>
      <c r="J221" s="148">
        <f>BK221</f>
        <v>0</v>
      </c>
      <c r="L221" s="136"/>
      <c r="M221" s="141"/>
      <c r="N221" s="142"/>
      <c r="O221" s="142"/>
      <c r="P221" s="143">
        <f>SUM(P222:P230)</f>
        <v>0</v>
      </c>
      <c r="Q221" s="142"/>
      <c r="R221" s="143">
        <f>SUM(R222:R230)</f>
        <v>0.25900200000000001</v>
      </c>
      <c r="S221" s="142"/>
      <c r="T221" s="144">
        <f>SUM(T222:T230)</f>
        <v>0</v>
      </c>
      <c r="AR221" s="137" t="s">
        <v>79</v>
      </c>
      <c r="AT221" s="145" t="s">
        <v>71</v>
      </c>
      <c r="AU221" s="145" t="s">
        <v>79</v>
      </c>
      <c r="AY221" s="137" t="s">
        <v>149</v>
      </c>
      <c r="BK221" s="146">
        <f>SUM(BK222:BK230)</f>
        <v>0</v>
      </c>
    </row>
    <row r="222" spans="1:65" s="2" customFormat="1" ht="37.9" customHeight="1">
      <c r="A222" s="32"/>
      <c r="B222" s="149"/>
      <c r="C222" s="150" t="s">
        <v>282</v>
      </c>
      <c r="D222" s="150" t="s">
        <v>151</v>
      </c>
      <c r="E222" s="151" t="s">
        <v>283</v>
      </c>
      <c r="F222" s="152" t="s">
        <v>284</v>
      </c>
      <c r="G222" s="153" t="s">
        <v>267</v>
      </c>
      <c r="H222" s="154">
        <v>1</v>
      </c>
      <c r="I222" s="155"/>
      <c r="J222" s="156">
        <f>ROUND(I222*H222,2)</f>
        <v>0</v>
      </c>
      <c r="K222" s="157"/>
      <c r="L222" s="33"/>
      <c r="M222" s="158" t="s">
        <v>1</v>
      </c>
      <c r="N222" s="159" t="s">
        <v>37</v>
      </c>
      <c r="O222" s="58"/>
      <c r="P222" s="160">
        <f>O222*H222</f>
        <v>0</v>
      </c>
      <c r="Q222" s="160">
        <v>4.7759999999999997E-2</v>
      </c>
      <c r="R222" s="160">
        <f>Q222*H222</f>
        <v>4.7759999999999997E-2</v>
      </c>
      <c r="S222" s="160">
        <v>0</v>
      </c>
      <c r="T222" s="16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2" t="s">
        <v>155</v>
      </c>
      <c r="AT222" s="162" t="s">
        <v>151</v>
      </c>
      <c r="AU222" s="162" t="s">
        <v>81</v>
      </c>
      <c r="AY222" s="17" t="s">
        <v>149</v>
      </c>
      <c r="BE222" s="163">
        <f>IF(N222="základní",J222,0)</f>
        <v>0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17" t="s">
        <v>79</v>
      </c>
      <c r="BK222" s="163">
        <f>ROUND(I222*H222,2)</f>
        <v>0</v>
      </c>
      <c r="BL222" s="17" t="s">
        <v>155</v>
      </c>
      <c r="BM222" s="162" t="s">
        <v>285</v>
      </c>
    </row>
    <row r="223" spans="1:65" s="15" customFormat="1">
      <c r="B223" s="181"/>
      <c r="D223" s="165" t="s">
        <v>157</v>
      </c>
      <c r="E223" s="182" t="s">
        <v>1</v>
      </c>
      <c r="F223" s="183" t="s">
        <v>286</v>
      </c>
      <c r="H223" s="182" t="s">
        <v>1</v>
      </c>
      <c r="I223" s="184"/>
      <c r="L223" s="181"/>
      <c r="M223" s="185"/>
      <c r="N223" s="186"/>
      <c r="O223" s="186"/>
      <c r="P223" s="186"/>
      <c r="Q223" s="186"/>
      <c r="R223" s="186"/>
      <c r="S223" s="186"/>
      <c r="T223" s="187"/>
      <c r="AT223" s="182" t="s">
        <v>157</v>
      </c>
      <c r="AU223" s="182" t="s">
        <v>81</v>
      </c>
      <c r="AV223" s="15" t="s">
        <v>79</v>
      </c>
      <c r="AW223" s="15" t="s">
        <v>29</v>
      </c>
      <c r="AX223" s="15" t="s">
        <v>72</v>
      </c>
      <c r="AY223" s="182" t="s">
        <v>149</v>
      </c>
    </row>
    <row r="224" spans="1:65" s="13" customFormat="1">
      <c r="B224" s="164"/>
      <c r="D224" s="165" t="s">
        <v>157</v>
      </c>
      <c r="E224" s="166" t="s">
        <v>1</v>
      </c>
      <c r="F224" s="167" t="s">
        <v>79</v>
      </c>
      <c r="H224" s="168">
        <v>1</v>
      </c>
      <c r="I224" s="169"/>
      <c r="L224" s="164"/>
      <c r="M224" s="170"/>
      <c r="N224" s="171"/>
      <c r="O224" s="171"/>
      <c r="P224" s="171"/>
      <c r="Q224" s="171"/>
      <c r="R224" s="171"/>
      <c r="S224" s="171"/>
      <c r="T224" s="172"/>
      <c r="AT224" s="166" t="s">
        <v>157</v>
      </c>
      <c r="AU224" s="166" t="s">
        <v>81</v>
      </c>
      <c r="AV224" s="13" t="s">
        <v>81</v>
      </c>
      <c r="AW224" s="13" t="s">
        <v>29</v>
      </c>
      <c r="AX224" s="13" t="s">
        <v>79</v>
      </c>
      <c r="AY224" s="166" t="s">
        <v>149</v>
      </c>
    </row>
    <row r="225" spans="1:65" s="2" customFormat="1" ht="33" customHeight="1">
      <c r="A225" s="32"/>
      <c r="B225" s="149"/>
      <c r="C225" s="150" t="s">
        <v>287</v>
      </c>
      <c r="D225" s="150" t="s">
        <v>151</v>
      </c>
      <c r="E225" s="151" t="s">
        <v>288</v>
      </c>
      <c r="F225" s="152" t="s">
        <v>289</v>
      </c>
      <c r="G225" s="153" t="s">
        <v>154</v>
      </c>
      <c r="H225" s="154">
        <v>1.36</v>
      </c>
      <c r="I225" s="155"/>
      <c r="J225" s="156">
        <f>ROUND(I225*H225,2)</f>
        <v>0</v>
      </c>
      <c r="K225" s="157"/>
      <c r="L225" s="33"/>
      <c r="M225" s="158" t="s">
        <v>1</v>
      </c>
      <c r="N225" s="159" t="s">
        <v>37</v>
      </c>
      <c r="O225" s="58"/>
      <c r="P225" s="160">
        <f>O225*H225</f>
        <v>0</v>
      </c>
      <c r="Q225" s="160">
        <v>0.155</v>
      </c>
      <c r="R225" s="160">
        <f>Q225*H225</f>
        <v>0.21080000000000002</v>
      </c>
      <c r="S225" s="160">
        <v>0</v>
      </c>
      <c r="T225" s="16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2" t="s">
        <v>155</v>
      </c>
      <c r="AT225" s="162" t="s">
        <v>151</v>
      </c>
      <c r="AU225" s="162" t="s">
        <v>81</v>
      </c>
      <c r="AY225" s="17" t="s">
        <v>149</v>
      </c>
      <c r="BE225" s="163">
        <f>IF(N225="základní",J225,0)</f>
        <v>0</v>
      </c>
      <c r="BF225" s="163">
        <f>IF(N225="snížená",J225,0)</f>
        <v>0</v>
      </c>
      <c r="BG225" s="163">
        <f>IF(N225="zákl. přenesená",J225,0)</f>
        <v>0</v>
      </c>
      <c r="BH225" s="163">
        <f>IF(N225="sníž. přenesená",J225,0)</f>
        <v>0</v>
      </c>
      <c r="BI225" s="163">
        <f>IF(N225="nulová",J225,0)</f>
        <v>0</v>
      </c>
      <c r="BJ225" s="17" t="s">
        <v>79</v>
      </c>
      <c r="BK225" s="163">
        <f>ROUND(I225*H225,2)</f>
        <v>0</v>
      </c>
      <c r="BL225" s="17" t="s">
        <v>155</v>
      </c>
      <c r="BM225" s="162" t="s">
        <v>290</v>
      </c>
    </row>
    <row r="226" spans="1:65" s="13" customFormat="1">
      <c r="B226" s="164"/>
      <c r="D226" s="165" t="s">
        <v>157</v>
      </c>
      <c r="E226" s="166" t="s">
        <v>1</v>
      </c>
      <c r="F226" s="167" t="s">
        <v>291</v>
      </c>
      <c r="H226" s="168">
        <v>1.36</v>
      </c>
      <c r="I226" s="169"/>
      <c r="L226" s="164"/>
      <c r="M226" s="170"/>
      <c r="N226" s="171"/>
      <c r="O226" s="171"/>
      <c r="P226" s="171"/>
      <c r="Q226" s="171"/>
      <c r="R226" s="171"/>
      <c r="S226" s="171"/>
      <c r="T226" s="172"/>
      <c r="AT226" s="166" t="s">
        <v>157</v>
      </c>
      <c r="AU226" s="166" t="s">
        <v>81</v>
      </c>
      <c r="AV226" s="13" t="s">
        <v>81</v>
      </c>
      <c r="AW226" s="13" t="s">
        <v>29</v>
      </c>
      <c r="AX226" s="13" t="s">
        <v>72</v>
      </c>
      <c r="AY226" s="166" t="s">
        <v>149</v>
      </c>
    </row>
    <row r="227" spans="1:65" s="14" customFormat="1">
      <c r="B227" s="173"/>
      <c r="D227" s="165" t="s">
        <v>157</v>
      </c>
      <c r="E227" s="174" t="s">
        <v>1</v>
      </c>
      <c r="F227" s="175" t="s">
        <v>171</v>
      </c>
      <c r="H227" s="176">
        <v>1.36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157</v>
      </c>
      <c r="AU227" s="174" t="s">
        <v>81</v>
      </c>
      <c r="AV227" s="14" t="s">
        <v>155</v>
      </c>
      <c r="AW227" s="14" t="s">
        <v>29</v>
      </c>
      <c r="AX227" s="14" t="s">
        <v>79</v>
      </c>
      <c r="AY227" s="174" t="s">
        <v>149</v>
      </c>
    </row>
    <row r="228" spans="1:65" s="2" customFormat="1" ht="24.2" customHeight="1">
      <c r="A228" s="32"/>
      <c r="B228" s="149"/>
      <c r="C228" s="150" t="s">
        <v>292</v>
      </c>
      <c r="D228" s="150" t="s">
        <v>151</v>
      </c>
      <c r="E228" s="151" t="s">
        <v>293</v>
      </c>
      <c r="F228" s="152" t="s">
        <v>294</v>
      </c>
      <c r="G228" s="153" t="s">
        <v>278</v>
      </c>
      <c r="H228" s="154">
        <v>3.4</v>
      </c>
      <c r="I228" s="155"/>
      <c r="J228" s="156">
        <f>ROUND(I228*H228,2)</f>
        <v>0</v>
      </c>
      <c r="K228" s="157"/>
      <c r="L228" s="33"/>
      <c r="M228" s="158" t="s">
        <v>1</v>
      </c>
      <c r="N228" s="159" t="s">
        <v>37</v>
      </c>
      <c r="O228" s="58"/>
      <c r="P228" s="160">
        <f>O228*H228</f>
        <v>0</v>
      </c>
      <c r="Q228" s="160">
        <v>1.2999999999999999E-4</v>
      </c>
      <c r="R228" s="160">
        <f>Q228*H228</f>
        <v>4.4199999999999996E-4</v>
      </c>
      <c r="S228" s="160">
        <v>0</v>
      </c>
      <c r="T228" s="16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2" t="s">
        <v>155</v>
      </c>
      <c r="AT228" s="162" t="s">
        <v>151</v>
      </c>
      <c r="AU228" s="162" t="s">
        <v>81</v>
      </c>
      <c r="AY228" s="17" t="s">
        <v>149</v>
      </c>
      <c r="BE228" s="163">
        <f>IF(N228="základní",J228,0)</f>
        <v>0</v>
      </c>
      <c r="BF228" s="163">
        <f>IF(N228="snížená",J228,0)</f>
        <v>0</v>
      </c>
      <c r="BG228" s="163">
        <f>IF(N228="zákl. přenesená",J228,0)</f>
        <v>0</v>
      </c>
      <c r="BH228" s="163">
        <f>IF(N228="sníž. přenesená",J228,0)</f>
        <v>0</v>
      </c>
      <c r="BI228" s="163">
        <f>IF(N228="nulová",J228,0)</f>
        <v>0</v>
      </c>
      <c r="BJ228" s="17" t="s">
        <v>79</v>
      </c>
      <c r="BK228" s="163">
        <f>ROUND(I228*H228,2)</f>
        <v>0</v>
      </c>
      <c r="BL228" s="17" t="s">
        <v>155</v>
      </c>
      <c r="BM228" s="162" t="s">
        <v>295</v>
      </c>
    </row>
    <row r="229" spans="1:65" s="13" customFormat="1">
      <c r="B229" s="164"/>
      <c r="D229" s="165" t="s">
        <v>157</v>
      </c>
      <c r="E229" s="166" t="s">
        <v>1</v>
      </c>
      <c r="F229" s="167" t="s">
        <v>296</v>
      </c>
      <c r="H229" s="168">
        <v>3.4</v>
      </c>
      <c r="I229" s="169"/>
      <c r="L229" s="164"/>
      <c r="M229" s="170"/>
      <c r="N229" s="171"/>
      <c r="O229" s="171"/>
      <c r="P229" s="171"/>
      <c r="Q229" s="171"/>
      <c r="R229" s="171"/>
      <c r="S229" s="171"/>
      <c r="T229" s="172"/>
      <c r="AT229" s="166" t="s">
        <v>157</v>
      </c>
      <c r="AU229" s="166" t="s">
        <v>81</v>
      </c>
      <c r="AV229" s="13" t="s">
        <v>81</v>
      </c>
      <c r="AW229" s="13" t="s">
        <v>29</v>
      </c>
      <c r="AX229" s="13" t="s">
        <v>72</v>
      </c>
      <c r="AY229" s="166" t="s">
        <v>149</v>
      </c>
    </row>
    <row r="230" spans="1:65" s="14" customFormat="1">
      <c r="B230" s="173"/>
      <c r="D230" s="165" t="s">
        <v>157</v>
      </c>
      <c r="E230" s="174" t="s">
        <v>1</v>
      </c>
      <c r="F230" s="175" t="s">
        <v>171</v>
      </c>
      <c r="H230" s="176">
        <v>3.4</v>
      </c>
      <c r="I230" s="177"/>
      <c r="L230" s="173"/>
      <c r="M230" s="178"/>
      <c r="N230" s="179"/>
      <c r="O230" s="179"/>
      <c r="P230" s="179"/>
      <c r="Q230" s="179"/>
      <c r="R230" s="179"/>
      <c r="S230" s="179"/>
      <c r="T230" s="180"/>
      <c r="AT230" s="174" t="s">
        <v>157</v>
      </c>
      <c r="AU230" s="174" t="s">
        <v>81</v>
      </c>
      <c r="AV230" s="14" t="s">
        <v>155</v>
      </c>
      <c r="AW230" s="14" t="s">
        <v>29</v>
      </c>
      <c r="AX230" s="14" t="s">
        <v>79</v>
      </c>
      <c r="AY230" s="174" t="s">
        <v>149</v>
      </c>
    </row>
    <row r="231" spans="1:65" s="12" customFormat="1" ht="22.9" customHeight="1">
      <c r="B231" s="136"/>
      <c r="D231" s="137" t="s">
        <v>71</v>
      </c>
      <c r="E231" s="147" t="s">
        <v>179</v>
      </c>
      <c r="F231" s="147" t="s">
        <v>297</v>
      </c>
      <c r="I231" s="139"/>
      <c r="J231" s="148">
        <f>BK231</f>
        <v>0</v>
      </c>
      <c r="L231" s="136"/>
      <c r="M231" s="141"/>
      <c r="N231" s="142"/>
      <c r="O231" s="142"/>
      <c r="P231" s="143">
        <f>SUM(P232:P234)</f>
        <v>0</v>
      </c>
      <c r="Q231" s="142"/>
      <c r="R231" s="143">
        <f>SUM(R232:R234)</f>
        <v>65.464200000000005</v>
      </c>
      <c r="S231" s="142"/>
      <c r="T231" s="144">
        <f>SUM(T232:T234)</f>
        <v>0</v>
      </c>
      <c r="AR231" s="137" t="s">
        <v>79</v>
      </c>
      <c r="AT231" s="145" t="s">
        <v>71</v>
      </c>
      <c r="AU231" s="145" t="s">
        <v>79</v>
      </c>
      <c r="AY231" s="137" t="s">
        <v>149</v>
      </c>
      <c r="BK231" s="146">
        <f>SUM(BK232:BK234)</f>
        <v>0</v>
      </c>
    </row>
    <row r="232" spans="1:65" s="2" customFormat="1" ht="37.9" customHeight="1">
      <c r="A232" s="32"/>
      <c r="B232" s="149"/>
      <c r="C232" s="150" t="s">
        <v>298</v>
      </c>
      <c r="D232" s="150" t="s">
        <v>151</v>
      </c>
      <c r="E232" s="151" t="s">
        <v>299</v>
      </c>
      <c r="F232" s="152" t="s">
        <v>300</v>
      </c>
      <c r="G232" s="153" t="s">
        <v>154</v>
      </c>
      <c r="H232" s="154">
        <v>224.5</v>
      </c>
      <c r="I232" s="155"/>
      <c r="J232" s="156">
        <f>ROUND(I232*H232,2)</f>
        <v>0</v>
      </c>
      <c r="K232" s="157"/>
      <c r="L232" s="33"/>
      <c r="M232" s="158" t="s">
        <v>1</v>
      </c>
      <c r="N232" s="159" t="s">
        <v>37</v>
      </c>
      <c r="O232" s="58"/>
      <c r="P232" s="160">
        <f>O232*H232</f>
        <v>0</v>
      </c>
      <c r="Q232" s="160">
        <v>0.29160000000000003</v>
      </c>
      <c r="R232" s="160">
        <f>Q232*H232</f>
        <v>65.464200000000005</v>
      </c>
      <c r="S232" s="160">
        <v>0</v>
      </c>
      <c r="T232" s="16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2" t="s">
        <v>155</v>
      </c>
      <c r="AT232" s="162" t="s">
        <v>151</v>
      </c>
      <c r="AU232" s="162" t="s">
        <v>81</v>
      </c>
      <c r="AY232" s="17" t="s">
        <v>149</v>
      </c>
      <c r="BE232" s="163">
        <f>IF(N232="základní",J232,0)</f>
        <v>0</v>
      </c>
      <c r="BF232" s="163">
        <f>IF(N232="snížená",J232,0)</f>
        <v>0</v>
      </c>
      <c r="BG232" s="163">
        <f>IF(N232="zákl. přenesená",J232,0)</f>
        <v>0</v>
      </c>
      <c r="BH232" s="163">
        <f>IF(N232="sníž. přenesená",J232,0)</f>
        <v>0</v>
      </c>
      <c r="BI232" s="163">
        <f>IF(N232="nulová",J232,0)</f>
        <v>0</v>
      </c>
      <c r="BJ232" s="17" t="s">
        <v>79</v>
      </c>
      <c r="BK232" s="163">
        <f>ROUND(I232*H232,2)</f>
        <v>0</v>
      </c>
      <c r="BL232" s="17" t="s">
        <v>155</v>
      </c>
      <c r="BM232" s="162" t="s">
        <v>301</v>
      </c>
    </row>
    <row r="233" spans="1:65" s="15" customFormat="1">
      <c r="B233" s="181"/>
      <c r="D233" s="165" t="s">
        <v>157</v>
      </c>
      <c r="E233" s="182" t="s">
        <v>1</v>
      </c>
      <c r="F233" s="183" t="s">
        <v>207</v>
      </c>
      <c r="H233" s="182" t="s">
        <v>1</v>
      </c>
      <c r="I233" s="184"/>
      <c r="L233" s="181"/>
      <c r="M233" s="185"/>
      <c r="N233" s="186"/>
      <c r="O233" s="186"/>
      <c r="P233" s="186"/>
      <c r="Q233" s="186"/>
      <c r="R233" s="186"/>
      <c r="S233" s="186"/>
      <c r="T233" s="187"/>
      <c r="AT233" s="182" t="s">
        <v>157</v>
      </c>
      <c r="AU233" s="182" t="s">
        <v>81</v>
      </c>
      <c r="AV233" s="15" t="s">
        <v>79</v>
      </c>
      <c r="AW233" s="15" t="s">
        <v>29</v>
      </c>
      <c r="AX233" s="15" t="s">
        <v>72</v>
      </c>
      <c r="AY233" s="182" t="s">
        <v>149</v>
      </c>
    </row>
    <row r="234" spans="1:65" s="13" customFormat="1">
      <c r="B234" s="164"/>
      <c r="D234" s="165" t="s">
        <v>157</v>
      </c>
      <c r="E234" s="166" t="s">
        <v>1</v>
      </c>
      <c r="F234" s="167" t="s">
        <v>208</v>
      </c>
      <c r="H234" s="168">
        <v>224.5</v>
      </c>
      <c r="I234" s="169"/>
      <c r="L234" s="164"/>
      <c r="M234" s="170"/>
      <c r="N234" s="171"/>
      <c r="O234" s="171"/>
      <c r="P234" s="171"/>
      <c r="Q234" s="171"/>
      <c r="R234" s="171"/>
      <c r="S234" s="171"/>
      <c r="T234" s="172"/>
      <c r="AT234" s="166" t="s">
        <v>157</v>
      </c>
      <c r="AU234" s="166" t="s">
        <v>81</v>
      </c>
      <c r="AV234" s="13" t="s">
        <v>81</v>
      </c>
      <c r="AW234" s="13" t="s">
        <v>29</v>
      </c>
      <c r="AX234" s="13" t="s">
        <v>79</v>
      </c>
      <c r="AY234" s="166" t="s">
        <v>149</v>
      </c>
    </row>
    <row r="235" spans="1:65" s="12" customFormat="1" ht="22.9" customHeight="1">
      <c r="B235" s="136"/>
      <c r="D235" s="137" t="s">
        <v>71</v>
      </c>
      <c r="E235" s="147" t="s">
        <v>184</v>
      </c>
      <c r="F235" s="147" t="s">
        <v>302</v>
      </c>
      <c r="I235" s="139"/>
      <c r="J235" s="148">
        <f>BK235</f>
        <v>0</v>
      </c>
      <c r="L235" s="136"/>
      <c r="M235" s="141"/>
      <c r="N235" s="142"/>
      <c r="O235" s="142"/>
      <c r="P235" s="143">
        <f>SUM(P236:P256)</f>
        <v>0</v>
      </c>
      <c r="Q235" s="142"/>
      <c r="R235" s="143">
        <f>SUM(R236:R256)</f>
        <v>68.5899924</v>
      </c>
      <c r="S235" s="142"/>
      <c r="T235" s="144">
        <f>SUM(T236:T256)</f>
        <v>0</v>
      </c>
      <c r="AR235" s="137" t="s">
        <v>79</v>
      </c>
      <c r="AT235" s="145" t="s">
        <v>71</v>
      </c>
      <c r="AU235" s="145" t="s">
        <v>79</v>
      </c>
      <c r="AY235" s="137" t="s">
        <v>149</v>
      </c>
      <c r="BK235" s="146">
        <f>SUM(BK236:BK256)</f>
        <v>0</v>
      </c>
    </row>
    <row r="236" spans="1:65" s="2" customFormat="1" ht="24.2" customHeight="1">
      <c r="A236" s="32"/>
      <c r="B236" s="149"/>
      <c r="C236" s="150" t="s">
        <v>303</v>
      </c>
      <c r="D236" s="150" t="s">
        <v>151</v>
      </c>
      <c r="E236" s="151" t="s">
        <v>304</v>
      </c>
      <c r="F236" s="152" t="s">
        <v>305</v>
      </c>
      <c r="G236" s="153" t="s">
        <v>161</v>
      </c>
      <c r="H236" s="154">
        <v>13.195</v>
      </c>
      <c r="I236" s="155"/>
      <c r="J236" s="156">
        <f>ROUND(I236*H236,2)</f>
        <v>0</v>
      </c>
      <c r="K236" s="157"/>
      <c r="L236" s="33"/>
      <c r="M236" s="158" t="s">
        <v>1</v>
      </c>
      <c r="N236" s="159" t="s">
        <v>37</v>
      </c>
      <c r="O236" s="58"/>
      <c r="P236" s="160">
        <f>O236*H236</f>
        <v>0</v>
      </c>
      <c r="Q236" s="160">
        <v>0.60599999999999998</v>
      </c>
      <c r="R236" s="160">
        <f>Q236*H236</f>
        <v>7.9961700000000002</v>
      </c>
      <c r="S236" s="160">
        <v>0</v>
      </c>
      <c r="T236" s="161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62" t="s">
        <v>155</v>
      </c>
      <c r="AT236" s="162" t="s">
        <v>151</v>
      </c>
      <c r="AU236" s="162" t="s">
        <v>81</v>
      </c>
      <c r="AY236" s="17" t="s">
        <v>149</v>
      </c>
      <c r="BE236" s="163">
        <f>IF(N236="základní",J236,0)</f>
        <v>0</v>
      </c>
      <c r="BF236" s="163">
        <f>IF(N236="snížená",J236,0)</f>
        <v>0</v>
      </c>
      <c r="BG236" s="163">
        <f>IF(N236="zákl. přenesená",J236,0)</f>
        <v>0</v>
      </c>
      <c r="BH236" s="163">
        <f>IF(N236="sníž. přenesená",J236,0)</f>
        <v>0</v>
      </c>
      <c r="BI236" s="163">
        <f>IF(N236="nulová",J236,0)</f>
        <v>0</v>
      </c>
      <c r="BJ236" s="17" t="s">
        <v>79</v>
      </c>
      <c r="BK236" s="163">
        <f>ROUND(I236*H236,2)</f>
        <v>0</v>
      </c>
      <c r="BL236" s="17" t="s">
        <v>155</v>
      </c>
      <c r="BM236" s="162" t="s">
        <v>306</v>
      </c>
    </row>
    <row r="237" spans="1:65" s="15" customFormat="1">
      <c r="B237" s="181"/>
      <c r="D237" s="165" t="s">
        <v>157</v>
      </c>
      <c r="E237" s="182" t="s">
        <v>1</v>
      </c>
      <c r="F237" s="183" t="s">
        <v>307</v>
      </c>
      <c r="H237" s="182" t="s">
        <v>1</v>
      </c>
      <c r="I237" s="184"/>
      <c r="L237" s="181"/>
      <c r="M237" s="185"/>
      <c r="N237" s="186"/>
      <c r="O237" s="186"/>
      <c r="P237" s="186"/>
      <c r="Q237" s="186"/>
      <c r="R237" s="186"/>
      <c r="S237" s="186"/>
      <c r="T237" s="187"/>
      <c r="AT237" s="182" t="s">
        <v>157</v>
      </c>
      <c r="AU237" s="182" t="s">
        <v>81</v>
      </c>
      <c r="AV237" s="15" t="s">
        <v>79</v>
      </c>
      <c r="AW237" s="15" t="s">
        <v>29</v>
      </c>
      <c r="AX237" s="15" t="s">
        <v>72</v>
      </c>
      <c r="AY237" s="182" t="s">
        <v>149</v>
      </c>
    </row>
    <row r="238" spans="1:65" s="13" customFormat="1">
      <c r="B238" s="164"/>
      <c r="D238" s="165" t="s">
        <v>157</v>
      </c>
      <c r="E238" s="166" t="s">
        <v>1</v>
      </c>
      <c r="F238" s="167" t="s">
        <v>308</v>
      </c>
      <c r="H238" s="168">
        <v>13.195</v>
      </c>
      <c r="I238" s="169"/>
      <c r="L238" s="164"/>
      <c r="M238" s="170"/>
      <c r="N238" s="171"/>
      <c r="O238" s="171"/>
      <c r="P238" s="171"/>
      <c r="Q238" s="171"/>
      <c r="R238" s="171"/>
      <c r="S238" s="171"/>
      <c r="T238" s="172"/>
      <c r="AT238" s="166" t="s">
        <v>157</v>
      </c>
      <c r="AU238" s="166" t="s">
        <v>81</v>
      </c>
      <c r="AV238" s="13" t="s">
        <v>81</v>
      </c>
      <c r="AW238" s="13" t="s">
        <v>29</v>
      </c>
      <c r="AX238" s="13" t="s">
        <v>79</v>
      </c>
      <c r="AY238" s="166" t="s">
        <v>149</v>
      </c>
    </row>
    <row r="239" spans="1:65" s="2" customFormat="1" ht="24.2" customHeight="1">
      <c r="A239" s="32"/>
      <c r="B239" s="149"/>
      <c r="C239" s="150" t="s">
        <v>309</v>
      </c>
      <c r="D239" s="150" t="s">
        <v>151</v>
      </c>
      <c r="E239" s="151" t="s">
        <v>310</v>
      </c>
      <c r="F239" s="152" t="s">
        <v>311</v>
      </c>
      <c r="G239" s="153" t="s">
        <v>154</v>
      </c>
      <c r="H239" s="154">
        <v>106.8</v>
      </c>
      <c r="I239" s="155"/>
      <c r="J239" s="156">
        <f>ROUND(I239*H239,2)</f>
        <v>0</v>
      </c>
      <c r="K239" s="157"/>
      <c r="L239" s="33"/>
      <c r="M239" s="158" t="s">
        <v>1</v>
      </c>
      <c r="N239" s="159" t="s">
        <v>37</v>
      </c>
      <c r="O239" s="58"/>
      <c r="P239" s="160">
        <f>O239*H239</f>
        <v>0</v>
      </c>
      <c r="Q239" s="160">
        <v>9.3840000000000007E-2</v>
      </c>
      <c r="R239" s="160">
        <f>Q239*H239</f>
        <v>10.022112</v>
      </c>
      <c r="S239" s="160">
        <v>0</v>
      </c>
      <c r="T239" s="16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2" t="s">
        <v>155</v>
      </c>
      <c r="AT239" s="162" t="s">
        <v>151</v>
      </c>
      <c r="AU239" s="162" t="s">
        <v>81</v>
      </c>
      <c r="AY239" s="17" t="s">
        <v>149</v>
      </c>
      <c r="BE239" s="163">
        <f>IF(N239="základní",J239,0)</f>
        <v>0</v>
      </c>
      <c r="BF239" s="163">
        <f>IF(N239="snížená",J239,0)</f>
        <v>0</v>
      </c>
      <c r="BG239" s="163">
        <f>IF(N239="zákl. přenesená",J239,0)</f>
        <v>0</v>
      </c>
      <c r="BH239" s="163">
        <f>IF(N239="sníž. přenesená",J239,0)</f>
        <v>0</v>
      </c>
      <c r="BI239" s="163">
        <f>IF(N239="nulová",J239,0)</f>
        <v>0</v>
      </c>
      <c r="BJ239" s="17" t="s">
        <v>79</v>
      </c>
      <c r="BK239" s="163">
        <f>ROUND(I239*H239,2)</f>
        <v>0</v>
      </c>
      <c r="BL239" s="17" t="s">
        <v>155</v>
      </c>
      <c r="BM239" s="162" t="s">
        <v>312</v>
      </c>
    </row>
    <row r="240" spans="1:65" s="15" customFormat="1">
      <c r="B240" s="181"/>
      <c r="D240" s="165" t="s">
        <v>157</v>
      </c>
      <c r="E240" s="182" t="s">
        <v>1</v>
      </c>
      <c r="F240" s="183" t="s">
        <v>307</v>
      </c>
      <c r="H240" s="182" t="s">
        <v>1</v>
      </c>
      <c r="I240" s="184"/>
      <c r="L240" s="181"/>
      <c r="M240" s="185"/>
      <c r="N240" s="186"/>
      <c r="O240" s="186"/>
      <c r="P240" s="186"/>
      <c r="Q240" s="186"/>
      <c r="R240" s="186"/>
      <c r="S240" s="186"/>
      <c r="T240" s="187"/>
      <c r="AT240" s="182" t="s">
        <v>157</v>
      </c>
      <c r="AU240" s="182" t="s">
        <v>81</v>
      </c>
      <c r="AV240" s="15" t="s">
        <v>79</v>
      </c>
      <c r="AW240" s="15" t="s">
        <v>29</v>
      </c>
      <c r="AX240" s="15" t="s">
        <v>72</v>
      </c>
      <c r="AY240" s="182" t="s">
        <v>149</v>
      </c>
    </row>
    <row r="241" spans="1:65" s="13" customFormat="1">
      <c r="B241" s="164"/>
      <c r="D241" s="165" t="s">
        <v>157</v>
      </c>
      <c r="E241" s="166" t="s">
        <v>1</v>
      </c>
      <c r="F241" s="167" t="s">
        <v>313</v>
      </c>
      <c r="H241" s="168">
        <v>65</v>
      </c>
      <c r="I241" s="169"/>
      <c r="L241" s="164"/>
      <c r="M241" s="170"/>
      <c r="N241" s="171"/>
      <c r="O241" s="171"/>
      <c r="P241" s="171"/>
      <c r="Q241" s="171"/>
      <c r="R241" s="171"/>
      <c r="S241" s="171"/>
      <c r="T241" s="172"/>
      <c r="AT241" s="166" t="s">
        <v>157</v>
      </c>
      <c r="AU241" s="166" t="s">
        <v>81</v>
      </c>
      <c r="AV241" s="13" t="s">
        <v>81</v>
      </c>
      <c r="AW241" s="13" t="s">
        <v>29</v>
      </c>
      <c r="AX241" s="13" t="s">
        <v>72</v>
      </c>
      <c r="AY241" s="166" t="s">
        <v>149</v>
      </c>
    </row>
    <row r="242" spans="1:65" s="15" customFormat="1">
      <c r="B242" s="181"/>
      <c r="D242" s="165" t="s">
        <v>157</v>
      </c>
      <c r="E242" s="182" t="s">
        <v>1</v>
      </c>
      <c r="F242" s="183" t="s">
        <v>314</v>
      </c>
      <c r="H242" s="182" t="s">
        <v>1</v>
      </c>
      <c r="I242" s="184"/>
      <c r="L242" s="181"/>
      <c r="M242" s="185"/>
      <c r="N242" s="186"/>
      <c r="O242" s="186"/>
      <c r="P242" s="186"/>
      <c r="Q242" s="186"/>
      <c r="R242" s="186"/>
      <c r="S242" s="186"/>
      <c r="T242" s="187"/>
      <c r="AT242" s="182" t="s">
        <v>157</v>
      </c>
      <c r="AU242" s="182" t="s">
        <v>81</v>
      </c>
      <c r="AV242" s="15" t="s">
        <v>79</v>
      </c>
      <c r="AW242" s="15" t="s">
        <v>29</v>
      </c>
      <c r="AX242" s="15" t="s">
        <v>72</v>
      </c>
      <c r="AY242" s="182" t="s">
        <v>149</v>
      </c>
    </row>
    <row r="243" spans="1:65" s="13" customFormat="1">
      <c r="B243" s="164"/>
      <c r="D243" s="165" t="s">
        <v>157</v>
      </c>
      <c r="E243" s="166" t="s">
        <v>1</v>
      </c>
      <c r="F243" s="167" t="s">
        <v>315</v>
      </c>
      <c r="H243" s="168">
        <v>41.8</v>
      </c>
      <c r="I243" s="169"/>
      <c r="L243" s="164"/>
      <c r="M243" s="170"/>
      <c r="N243" s="171"/>
      <c r="O243" s="171"/>
      <c r="P243" s="171"/>
      <c r="Q243" s="171"/>
      <c r="R243" s="171"/>
      <c r="S243" s="171"/>
      <c r="T243" s="172"/>
      <c r="AT243" s="166" t="s">
        <v>157</v>
      </c>
      <c r="AU243" s="166" t="s">
        <v>81</v>
      </c>
      <c r="AV243" s="13" t="s">
        <v>81</v>
      </c>
      <c r="AW243" s="13" t="s">
        <v>29</v>
      </c>
      <c r="AX243" s="13" t="s">
        <v>72</v>
      </c>
      <c r="AY243" s="166" t="s">
        <v>149</v>
      </c>
    </row>
    <row r="244" spans="1:65" s="14" customFormat="1">
      <c r="B244" s="173"/>
      <c r="D244" s="165" t="s">
        <v>157</v>
      </c>
      <c r="E244" s="174" t="s">
        <v>1</v>
      </c>
      <c r="F244" s="175" t="s">
        <v>171</v>
      </c>
      <c r="H244" s="176">
        <v>106.8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157</v>
      </c>
      <c r="AU244" s="174" t="s">
        <v>81</v>
      </c>
      <c r="AV244" s="14" t="s">
        <v>155</v>
      </c>
      <c r="AW244" s="14" t="s">
        <v>29</v>
      </c>
      <c r="AX244" s="14" t="s">
        <v>79</v>
      </c>
      <c r="AY244" s="174" t="s">
        <v>149</v>
      </c>
    </row>
    <row r="245" spans="1:65" s="2" customFormat="1" ht="24.2" customHeight="1">
      <c r="A245" s="32"/>
      <c r="B245" s="149"/>
      <c r="C245" s="150" t="s">
        <v>316</v>
      </c>
      <c r="D245" s="150" t="s">
        <v>151</v>
      </c>
      <c r="E245" s="151" t="s">
        <v>317</v>
      </c>
      <c r="F245" s="152" t="s">
        <v>318</v>
      </c>
      <c r="G245" s="153" t="s">
        <v>154</v>
      </c>
      <c r="H245" s="154">
        <v>205.4</v>
      </c>
      <c r="I245" s="155"/>
      <c r="J245" s="156">
        <f>ROUND(I245*H245,2)</f>
        <v>0</v>
      </c>
      <c r="K245" s="157"/>
      <c r="L245" s="33"/>
      <c r="M245" s="158" t="s">
        <v>1</v>
      </c>
      <c r="N245" s="159" t="s">
        <v>37</v>
      </c>
      <c r="O245" s="58"/>
      <c r="P245" s="160">
        <f>O245*H245</f>
        <v>0</v>
      </c>
      <c r="Q245" s="160">
        <v>0.1173</v>
      </c>
      <c r="R245" s="160">
        <f>Q245*H245</f>
        <v>24.093420000000002</v>
      </c>
      <c r="S245" s="160">
        <v>0</v>
      </c>
      <c r="T245" s="16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2" t="s">
        <v>155</v>
      </c>
      <c r="AT245" s="162" t="s">
        <v>151</v>
      </c>
      <c r="AU245" s="162" t="s">
        <v>81</v>
      </c>
      <c r="AY245" s="17" t="s">
        <v>149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7" t="s">
        <v>79</v>
      </c>
      <c r="BK245" s="163">
        <f>ROUND(I245*H245,2)</f>
        <v>0</v>
      </c>
      <c r="BL245" s="17" t="s">
        <v>155</v>
      </c>
      <c r="BM245" s="162" t="s">
        <v>319</v>
      </c>
    </row>
    <row r="246" spans="1:65" s="15" customFormat="1">
      <c r="B246" s="181"/>
      <c r="D246" s="165" t="s">
        <v>157</v>
      </c>
      <c r="E246" s="182" t="s">
        <v>1</v>
      </c>
      <c r="F246" s="183" t="s">
        <v>320</v>
      </c>
      <c r="H246" s="182" t="s">
        <v>1</v>
      </c>
      <c r="I246" s="184"/>
      <c r="L246" s="181"/>
      <c r="M246" s="185"/>
      <c r="N246" s="186"/>
      <c r="O246" s="186"/>
      <c r="P246" s="186"/>
      <c r="Q246" s="186"/>
      <c r="R246" s="186"/>
      <c r="S246" s="186"/>
      <c r="T246" s="187"/>
      <c r="AT246" s="182" t="s">
        <v>157</v>
      </c>
      <c r="AU246" s="182" t="s">
        <v>81</v>
      </c>
      <c r="AV246" s="15" t="s">
        <v>79</v>
      </c>
      <c r="AW246" s="15" t="s">
        <v>29</v>
      </c>
      <c r="AX246" s="15" t="s">
        <v>72</v>
      </c>
      <c r="AY246" s="182" t="s">
        <v>149</v>
      </c>
    </row>
    <row r="247" spans="1:65" s="13" customFormat="1">
      <c r="B247" s="164"/>
      <c r="D247" s="165" t="s">
        <v>157</v>
      </c>
      <c r="E247" s="166" t="s">
        <v>1</v>
      </c>
      <c r="F247" s="167" t="s">
        <v>321</v>
      </c>
      <c r="H247" s="168">
        <v>205.4</v>
      </c>
      <c r="I247" s="169"/>
      <c r="L247" s="164"/>
      <c r="M247" s="170"/>
      <c r="N247" s="171"/>
      <c r="O247" s="171"/>
      <c r="P247" s="171"/>
      <c r="Q247" s="171"/>
      <c r="R247" s="171"/>
      <c r="S247" s="171"/>
      <c r="T247" s="172"/>
      <c r="AT247" s="166" t="s">
        <v>157</v>
      </c>
      <c r="AU247" s="166" t="s">
        <v>81</v>
      </c>
      <c r="AV247" s="13" t="s">
        <v>81</v>
      </c>
      <c r="AW247" s="13" t="s">
        <v>29</v>
      </c>
      <c r="AX247" s="13" t="s">
        <v>79</v>
      </c>
      <c r="AY247" s="166" t="s">
        <v>149</v>
      </c>
    </row>
    <row r="248" spans="1:65" s="2" customFormat="1" ht="37.9" customHeight="1">
      <c r="A248" s="32"/>
      <c r="B248" s="149"/>
      <c r="C248" s="150" t="s">
        <v>322</v>
      </c>
      <c r="D248" s="150" t="s">
        <v>151</v>
      </c>
      <c r="E248" s="151" t="s">
        <v>323</v>
      </c>
      <c r="F248" s="152" t="s">
        <v>324</v>
      </c>
      <c r="G248" s="153" t="s">
        <v>154</v>
      </c>
      <c r="H248" s="154">
        <v>246.48</v>
      </c>
      <c r="I248" s="155"/>
      <c r="J248" s="156">
        <f>ROUND(I248*H248,2)</f>
        <v>0</v>
      </c>
      <c r="K248" s="157"/>
      <c r="L248" s="33"/>
      <c r="M248" s="158" t="s">
        <v>1</v>
      </c>
      <c r="N248" s="159" t="s">
        <v>37</v>
      </c>
      <c r="O248" s="58"/>
      <c r="P248" s="160">
        <f>O248*H248</f>
        <v>0</v>
      </c>
      <c r="Q248" s="160">
        <v>1.1730000000000001E-2</v>
      </c>
      <c r="R248" s="160">
        <f>Q248*H248</f>
        <v>2.8912104000000003</v>
      </c>
      <c r="S248" s="160">
        <v>0</v>
      </c>
      <c r="T248" s="16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2" t="s">
        <v>155</v>
      </c>
      <c r="AT248" s="162" t="s">
        <v>151</v>
      </c>
      <c r="AU248" s="162" t="s">
        <v>81</v>
      </c>
      <c r="AY248" s="17" t="s">
        <v>149</v>
      </c>
      <c r="BE248" s="163">
        <f>IF(N248="základní",J248,0)</f>
        <v>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7" t="s">
        <v>79</v>
      </c>
      <c r="BK248" s="163">
        <f>ROUND(I248*H248,2)</f>
        <v>0</v>
      </c>
      <c r="BL248" s="17" t="s">
        <v>155</v>
      </c>
      <c r="BM248" s="162" t="s">
        <v>325</v>
      </c>
    </row>
    <row r="249" spans="1:65" s="15" customFormat="1">
      <c r="B249" s="181"/>
      <c r="D249" s="165" t="s">
        <v>157</v>
      </c>
      <c r="E249" s="182" t="s">
        <v>1</v>
      </c>
      <c r="F249" s="183" t="s">
        <v>320</v>
      </c>
      <c r="H249" s="182" t="s">
        <v>1</v>
      </c>
      <c r="I249" s="184"/>
      <c r="L249" s="181"/>
      <c r="M249" s="185"/>
      <c r="N249" s="186"/>
      <c r="O249" s="186"/>
      <c r="P249" s="186"/>
      <c r="Q249" s="186"/>
      <c r="R249" s="186"/>
      <c r="S249" s="186"/>
      <c r="T249" s="187"/>
      <c r="AT249" s="182" t="s">
        <v>157</v>
      </c>
      <c r="AU249" s="182" t="s">
        <v>81</v>
      </c>
      <c r="AV249" s="15" t="s">
        <v>79</v>
      </c>
      <c r="AW249" s="15" t="s">
        <v>29</v>
      </c>
      <c r="AX249" s="15" t="s">
        <v>72</v>
      </c>
      <c r="AY249" s="182" t="s">
        <v>149</v>
      </c>
    </row>
    <row r="250" spans="1:65" s="13" customFormat="1">
      <c r="B250" s="164"/>
      <c r="D250" s="165" t="s">
        <v>157</v>
      </c>
      <c r="E250" s="166" t="s">
        <v>1</v>
      </c>
      <c r="F250" s="167" t="s">
        <v>326</v>
      </c>
      <c r="H250" s="168">
        <v>246.48</v>
      </c>
      <c r="I250" s="169"/>
      <c r="L250" s="164"/>
      <c r="M250" s="170"/>
      <c r="N250" s="171"/>
      <c r="O250" s="171"/>
      <c r="P250" s="171"/>
      <c r="Q250" s="171"/>
      <c r="R250" s="171"/>
      <c r="S250" s="171"/>
      <c r="T250" s="172"/>
      <c r="AT250" s="166" t="s">
        <v>157</v>
      </c>
      <c r="AU250" s="166" t="s">
        <v>81</v>
      </c>
      <c r="AV250" s="13" t="s">
        <v>81</v>
      </c>
      <c r="AW250" s="13" t="s">
        <v>29</v>
      </c>
      <c r="AX250" s="13" t="s">
        <v>79</v>
      </c>
      <c r="AY250" s="166" t="s">
        <v>149</v>
      </c>
    </row>
    <row r="251" spans="1:65" s="2" customFormat="1" ht="24.2" customHeight="1">
      <c r="A251" s="32"/>
      <c r="B251" s="149"/>
      <c r="C251" s="150" t="s">
        <v>327</v>
      </c>
      <c r="D251" s="150" t="s">
        <v>151</v>
      </c>
      <c r="E251" s="151" t="s">
        <v>328</v>
      </c>
      <c r="F251" s="152" t="s">
        <v>329</v>
      </c>
      <c r="G251" s="153" t="s">
        <v>154</v>
      </c>
      <c r="H251" s="154">
        <v>64.2</v>
      </c>
      <c r="I251" s="155"/>
      <c r="J251" s="156">
        <f>ROUND(I251*H251,2)</f>
        <v>0</v>
      </c>
      <c r="K251" s="157"/>
      <c r="L251" s="33"/>
      <c r="M251" s="158" t="s">
        <v>1</v>
      </c>
      <c r="N251" s="159" t="s">
        <v>37</v>
      </c>
      <c r="O251" s="58"/>
      <c r="P251" s="160">
        <f>O251*H251</f>
        <v>0</v>
      </c>
      <c r="Q251" s="160">
        <v>0.1837</v>
      </c>
      <c r="R251" s="160">
        <f>Q251*H251</f>
        <v>11.79354</v>
      </c>
      <c r="S251" s="160">
        <v>0</v>
      </c>
      <c r="T251" s="161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2" t="s">
        <v>155</v>
      </c>
      <c r="AT251" s="162" t="s">
        <v>151</v>
      </c>
      <c r="AU251" s="162" t="s">
        <v>81</v>
      </c>
      <c r="AY251" s="17" t="s">
        <v>149</v>
      </c>
      <c r="BE251" s="163">
        <f>IF(N251="základní",J251,0)</f>
        <v>0</v>
      </c>
      <c r="BF251" s="163">
        <f>IF(N251="snížená",J251,0)</f>
        <v>0</v>
      </c>
      <c r="BG251" s="163">
        <f>IF(N251="zákl. přenesená",J251,0)</f>
        <v>0</v>
      </c>
      <c r="BH251" s="163">
        <f>IF(N251="sníž. přenesená",J251,0)</f>
        <v>0</v>
      </c>
      <c r="BI251" s="163">
        <f>IF(N251="nulová",J251,0)</f>
        <v>0</v>
      </c>
      <c r="BJ251" s="17" t="s">
        <v>79</v>
      </c>
      <c r="BK251" s="163">
        <f>ROUND(I251*H251,2)</f>
        <v>0</v>
      </c>
      <c r="BL251" s="17" t="s">
        <v>155</v>
      </c>
      <c r="BM251" s="162" t="s">
        <v>330</v>
      </c>
    </row>
    <row r="252" spans="1:65" s="15" customFormat="1">
      <c r="B252" s="181"/>
      <c r="D252" s="165" t="s">
        <v>157</v>
      </c>
      <c r="E252" s="182" t="s">
        <v>1</v>
      </c>
      <c r="F252" s="183" t="s">
        <v>331</v>
      </c>
      <c r="H252" s="182" t="s">
        <v>1</v>
      </c>
      <c r="I252" s="184"/>
      <c r="L252" s="181"/>
      <c r="M252" s="185"/>
      <c r="N252" s="186"/>
      <c r="O252" s="186"/>
      <c r="P252" s="186"/>
      <c r="Q252" s="186"/>
      <c r="R252" s="186"/>
      <c r="S252" s="186"/>
      <c r="T252" s="187"/>
      <c r="AT252" s="182" t="s">
        <v>157</v>
      </c>
      <c r="AU252" s="182" t="s">
        <v>81</v>
      </c>
      <c r="AV252" s="15" t="s">
        <v>79</v>
      </c>
      <c r="AW252" s="15" t="s">
        <v>29</v>
      </c>
      <c r="AX252" s="15" t="s">
        <v>72</v>
      </c>
      <c r="AY252" s="182" t="s">
        <v>149</v>
      </c>
    </row>
    <row r="253" spans="1:65" s="13" customFormat="1">
      <c r="B253" s="164"/>
      <c r="D253" s="165" t="s">
        <v>157</v>
      </c>
      <c r="E253" s="166" t="s">
        <v>1</v>
      </c>
      <c r="F253" s="167" t="s">
        <v>206</v>
      </c>
      <c r="H253" s="168">
        <v>64.2</v>
      </c>
      <c r="I253" s="169"/>
      <c r="L253" s="164"/>
      <c r="M253" s="170"/>
      <c r="N253" s="171"/>
      <c r="O253" s="171"/>
      <c r="P253" s="171"/>
      <c r="Q253" s="171"/>
      <c r="R253" s="171"/>
      <c r="S253" s="171"/>
      <c r="T253" s="172"/>
      <c r="AT253" s="166" t="s">
        <v>157</v>
      </c>
      <c r="AU253" s="166" t="s">
        <v>81</v>
      </c>
      <c r="AV253" s="13" t="s">
        <v>81</v>
      </c>
      <c r="AW253" s="13" t="s">
        <v>29</v>
      </c>
      <c r="AX253" s="13" t="s">
        <v>79</v>
      </c>
      <c r="AY253" s="166" t="s">
        <v>149</v>
      </c>
    </row>
    <row r="254" spans="1:65" s="2" customFormat="1" ht="24.2" customHeight="1">
      <c r="A254" s="32"/>
      <c r="B254" s="149"/>
      <c r="C254" s="150" t="s">
        <v>332</v>
      </c>
      <c r="D254" s="150" t="s">
        <v>151</v>
      </c>
      <c r="E254" s="151" t="s">
        <v>333</v>
      </c>
      <c r="F254" s="152" t="s">
        <v>334</v>
      </c>
      <c r="G254" s="153" t="s">
        <v>154</v>
      </c>
      <c r="H254" s="154">
        <v>64.2</v>
      </c>
      <c r="I254" s="155"/>
      <c r="J254" s="156">
        <f>ROUND(I254*H254,2)</f>
        <v>0</v>
      </c>
      <c r="K254" s="157"/>
      <c r="L254" s="33"/>
      <c r="M254" s="158" t="s">
        <v>1</v>
      </c>
      <c r="N254" s="159" t="s">
        <v>37</v>
      </c>
      <c r="O254" s="58"/>
      <c r="P254" s="160">
        <f>O254*H254</f>
        <v>0</v>
      </c>
      <c r="Q254" s="160">
        <v>0.1837</v>
      </c>
      <c r="R254" s="160">
        <f>Q254*H254</f>
        <v>11.79354</v>
      </c>
      <c r="S254" s="160">
        <v>0</v>
      </c>
      <c r="T254" s="16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2" t="s">
        <v>155</v>
      </c>
      <c r="AT254" s="162" t="s">
        <v>151</v>
      </c>
      <c r="AU254" s="162" t="s">
        <v>81</v>
      </c>
      <c r="AY254" s="17" t="s">
        <v>149</v>
      </c>
      <c r="BE254" s="163">
        <f>IF(N254="základní",J254,0)</f>
        <v>0</v>
      </c>
      <c r="BF254" s="163">
        <f>IF(N254="snížená",J254,0)</f>
        <v>0</v>
      </c>
      <c r="BG254" s="163">
        <f>IF(N254="zákl. přenesená",J254,0)</f>
        <v>0</v>
      </c>
      <c r="BH254" s="163">
        <f>IF(N254="sníž. přenesená",J254,0)</f>
        <v>0</v>
      </c>
      <c r="BI254" s="163">
        <f>IF(N254="nulová",J254,0)</f>
        <v>0</v>
      </c>
      <c r="BJ254" s="17" t="s">
        <v>79</v>
      </c>
      <c r="BK254" s="163">
        <f>ROUND(I254*H254,2)</f>
        <v>0</v>
      </c>
      <c r="BL254" s="17" t="s">
        <v>155</v>
      </c>
      <c r="BM254" s="162" t="s">
        <v>335</v>
      </c>
    </row>
    <row r="255" spans="1:65" s="15" customFormat="1">
      <c r="B255" s="181"/>
      <c r="D255" s="165" t="s">
        <v>157</v>
      </c>
      <c r="E255" s="182" t="s">
        <v>1</v>
      </c>
      <c r="F255" s="183" t="s">
        <v>331</v>
      </c>
      <c r="H255" s="182" t="s">
        <v>1</v>
      </c>
      <c r="I255" s="184"/>
      <c r="L255" s="181"/>
      <c r="M255" s="185"/>
      <c r="N255" s="186"/>
      <c r="O255" s="186"/>
      <c r="P255" s="186"/>
      <c r="Q255" s="186"/>
      <c r="R255" s="186"/>
      <c r="S255" s="186"/>
      <c r="T255" s="187"/>
      <c r="AT255" s="182" t="s">
        <v>157</v>
      </c>
      <c r="AU255" s="182" t="s">
        <v>81</v>
      </c>
      <c r="AV255" s="15" t="s">
        <v>79</v>
      </c>
      <c r="AW255" s="15" t="s">
        <v>29</v>
      </c>
      <c r="AX255" s="15" t="s">
        <v>72</v>
      </c>
      <c r="AY255" s="182" t="s">
        <v>149</v>
      </c>
    </row>
    <row r="256" spans="1:65" s="13" customFormat="1">
      <c r="B256" s="164"/>
      <c r="D256" s="165" t="s">
        <v>157</v>
      </c>
      <c r="E256" s="166" t="s">
        <v>1</v>
      </c>
      <c r="F256" s="167" t="s">
        <v>206</v>
      </c>
      <c r="H256" s="168">
        <v>64.2</v>
      </c>
      <c r="I256" s="169"/>
      <c r="L256" s="164"/>
      <c r="M256" s="170"/>
      <c r="N256" s="171"/>
      <c r="O256" s="171"/>
      <c r="P256" s="171"/>
      <c r="Q256" s="171"/>
      <c r="R256" s="171"/>
      <c r="S256" s="171"/>
      <c r="T256" s="172"/>
      <c r="AT256" s="166" t="s">
        <v>157</v>
      </c>
      <c r="AU256" s="166" t="s">
        <v>81</v>
      </c>
      <c r="AV256" s="13" t="s">
        <v>81</v>
      </c>
      <c r="AW256" s="13" t="s">
        <v>29</v>
      </c>
      <c r="AX256" s="13" t="s">
        <v>79</v>
      </c>
      <c r="AY256" s="166" t="s">
        <v>149</v>
      </c>
    </row>
    <row r="257" spans="1:65" s="12" customFormat="1" ht="22.9" customHeight="1">
      <c r="B257" s="136"/>
      <c r="D257" s="137" t="s">
        <v>71</v>
      </c>
      <c r="E257" s="147" t="s">
        <v>201</v>
      </c>
      <c r="F257" s="147" t="s">
        <v>336</v>
      </c>
      <c r="I257" s="139"/>
      <c r="J257" s="148">
        <f>BK257</f>
        <v>0</v>
      </c>
      <c r="L257" s="136"/>
      <c r="M257" s="141"/>
      <c r="N257" s="142"/>
      <c r="O257" s="142"/>
      <c r="P257" s="143">
        <f>SUM(P258:P276)</f>
        <v>0</v>
      </c>
      <c r="Q257" s="142"/>
      <c r="R257" s="143">
        <f>SUM(R258:R276)</f>
        <v>0.11404708999999999</v>
      </c>
      <c r="S257" s="142"/>
      <c r="T257" s="144">
        <f>SUM(T258:T276)</f>
        <v>30.565338000000004</v>
      </c>
      <c r="AR257" s="137" t="s">
        <v>79</v>
      </c>
      <c r="AT257" s="145" t="s">
        <v>71</v>
      </c>
      <c r="AU257" s="145" t="s">
        <v>79</v>
      </c>
      <c r="AY257" s="137" t="s">
        <v>149</v>
      </c>
      <c r="BK257" s="146">
        <f>SUM(BK258:BK276)</f>
        <v>0</v>
      </c>
    </row>
    <row r="258" spans="1:65" s="2" customFormat="1" ht="37.9" customHeight="1">
      <c r="A258" s="32"/>
      <c r="B258" s="149"/>
      <c r="C258" s="150" t="s">
        <v>337</v>
      </c>
      <c r="D258" s="150" t="s">
        <v>151</v>
      </c>
      <c r="E258" s="151" t="s">
        <v>338</v>
      </c>
      <c r="F258" s="152" t="s">
        <v>339</v>
      </c>
      <c r="G258" s="153" t="s">
        <v>154</v>
      </c>
      <c r="H258" s="154">
        <v>808.23299999999995</v>
      </c>
      <c r="I258" s="155"/>
      <c r="J258" s="156">
        <f>ROUND(I258*H258,2)</f>
        <v>0</v>
      </c>
      <c r="K258" s="157"/>
      <c r="L258" s="33"/>
      <c r="M258" s="158" t="s">
        <v>1</v>
      </c>
      <c r="N258" s="159" t="s">
        <v>37</v>
      </c>
      <c r="O258" s="58"/>
      <c r="P258" s="160">
        <f>O258*H258</f>
        <v>0</v>
      </c>
      <c r="Q258" s="160">
        <v>1.2999999999999999E-4</v>
      </c>
      <c r="R258" s="160">
        <f>Q258*H258</f>
        <v>0.10507028999999998</v>
      </c>
      <c r="S258" s="160">
        <v>0</v>
      </c>
      <c r="T258" s="161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62" t="s">
        <v>155</v>
      </c>
      <c r="AT258" s="162" t="s">
        <v>151</v>
      </c>
      <c r="AU258" s="162" t="s">
        <v>81</v>
      </c>
      <c r="AY258" s="17" t="s">
        <v>149</v>
      </c>
      <c r="BE258" s="163">
        <f>IF(N258="základní",J258,0)</f>
        <v>0</v>
      </c>
      <c r="BF258" s="163">
        <f>IF(N258="snížená",J258,0)</f>
        <v>0</v>
      </c>
      <c r="BG258" s="163">
        <f>IF(N258="zákl. přenesená",J258,0)</f>
        <v>0</v>
      </c>
      <c r="BH258" s="163">
        <f>IF(N258="sníž. přenesená",J258,0)</f>
        <v>0</v>
      </c>
      <c r="BI258" s="163">
        <f>IF(N258="nulová",J258,0)</f>
        <v>0</v>
      </c>
      <c r="BJ258" s="17" t="s">
        <v>79</v>
      </c>
      <c r="BK258" s="163">
        <f>ROUND(I258*H258,2)</f>
        <v>0</v>
      </c>
      <c r="BL258" s="17" t="s">
        <v>155</v>
      </c>
      <c r="BM258" s="162" t="s">
        <v>340</v>
      </c>
    </row>
    <row r="259" spans="1:65" s="15" customFormat="1">
      <c r="B259" s="181"/>
      <c r="D259" s="165" t="s">
        <v>157</v>
      </c>
      <c r="E259" s="182" t="s">
        <v>1</v>
      </c>
      <c r="F259" s="183" t="s">
        <v>341</v>
      </c>
      <c r="H259" s="182" t="s">
        <v>1</v>
      </c>
      <c r="I259" s="184"/>
      <c r="L259" s="181"/>
      <c r="M259" s="185"/>
      <c r="N259" s="186"/>
      <c r="O259" s="186"/>
      <c r="P259" s="186"/>
      <c r="Q259" s="186"/>
      <c r="R259" s="186"/>
      <c r="S259" s="186"/>
      <c r="T259" s="187"/>
      <c r="AT259" s="182" t="s">
        <v>157</v>
      </c>
      <c r="AU259" s="182" t="s">
        <v>81</v>
      </c>
      <c r="AV259" s="15" t="s">
        <v>79</v>
      </c>
      <c r="AW259" s="15" t="s">
        <v>29</v>
      </c>
      <c r="AX259" s="15" t="s">
        <v>72</v>
      </c>
      <c r="AY259" s="182" t="s">
        <v>149</v>
      </c>
    </row>
    <row r="260" spans="1:65" s="13" customFormat="1">
      <c r="B260" s="164"/>
      <c r="D260" s="165" t="s">
        <v>157</v>
      </c>
      <c r="E260" s="166" t="s">
        <v>1</v>
      </c>
      <c r="F260" s="167" t="s">
        <v>342</v>
      </c>
      <c r="H260" s="168">
        <v>370.63299999999998</v>
      </c>
      <c r="I260" s="169"/>
      <c r="L260" s="164"/>
      <c r="M260" s="170"/>
      <c r="N260" s="171"/>
      <c r="O260" s="171"/>
      <c r="P260" s="171"/>
      <c r="Q260" s="171"/>
      <c r="R260" s="171"/>
      <c r="S260" s="171"/>
      <c r="T260" s="172"/>
      <c r="AT260" s="166" t="s">
        <v>157</v>
      </c>
      <c r="AU260" s="166" t="s">
        <v>81</v>
      </c>
      <c r="AV260" s="13" t="s">
        <v>81</v>
      </c>
      <c r="AW260" s="13" t="s">
        <v>29</v>
      </c>
      <c r="AX260" s="13" t="s">
        <v>72</v>
      </c>
      <c r="AY260" s="166" t="s">
        <v>149</v>
      </c>
    </row>
    <row r="261" spans="1:65" s="15" customFormat="1">
      <c r="B261" s="181"/>
      <c r="D261" s="165" t="s">
        <v>157</v>
      </c>
      <c r="E261" s="182" t="s">
        <v>1</v>
      </c>
      <c r="F261" s="183" t="s">
        <v>343</v>
      </c>
      <c r="H261" s="182" t="s">
        <v>1</v>
      </c>
      <c r="I261" s="184"/>
      <c r="L261" s="181"/>
      <c r="M261" s="185"/>
      <c r="N261" s="186"/>
      <c r="O261" s="186"/>
      <c r="P261" s="186"/>
      <c r="Q261" s="186"/>
      <c r="R261" s="186"/>
      <c r="S261" s="186"/>
      <c r="T261" s="187"/>
      <c r="AT261" s="182" t="s">
        <v>157</v>
      </c>
      <c r="AU261" s="182" t="s">
        <v>81</v>
      </c>
      <c r="AV261" s="15" t="s">
        <v>79</v>
      </c>
      <c r="AW261" s="15" t="s">
        <v>29</v>
      </c>
      <c r="AX261" s="15" t="s">
        <v>72</v>
      </c>
      <c r="AY261" s="182" t="s">
        <v>149</v>
      </c>
    </row>
    <row r="262" spans="1:65" s="13" customFormat="1">
      <c r="B262" s="164"/>
      <c r="D262" s="165" t="s">
        <v>157</v>
      </c>
      <c r="E262" s="166" t="s">
        <v>1</v>
      </c>
      <c r="F262" s="167" t="s">
        <v>344</v>
      </c>
      <c r="H262" s="168">
        <v>437.6</v>
      </c>
      <c r="I262" s="169"/>
      <c r="L262" s="164"/>
      <c r="M262" s="170"/>
      <c r="N262" s="171"/>
      <c r="O262" s="171"/>
      <c r="P262" s="171"/>
      <c r="Q262" s="171"/>
      <c r="R262" s="171"/>
      <c r="S262" s="171"/>
      <c r="T262" s="172"/>
      <c r="AT262" s="166" t="s">
        <v>157</v>
      </c>
      <c r="AU262" s="166" t="s">
        <v>81</v>
      </c>
      <c r="AV262" s="13" t="s">
        <v>81</v>
      </c>
      <c r="AW262" s="13" t="s">
        <v>29</v>
      </c>
      <c r="AX262" s="13" t="s">
        <v>72</v>
      </c>
      <c r="AY262" s="166" t="s">
        <v>149</v>
      </c>
    </row>
    <row r="263" spans="1:65" s="14" customFormat="1">
      <c r="B263" s="173"/>
      <c r="D263" s="165" t="s">
        <v>157</v>
      </c>
      <c r="E263" s="174" t="s">
        <v>1</v>
      </c>
      <c r="F263" s="175" t="s">
        <v>171</v>
      </c>
      <c r="H263" s="176">
        <v>808.23299999999995</v>
      </c>
      <c r="I263" s="177"/>
      <c r="L263" s="173"/>
      <c r="M263" s="178"/>
      <c r="N263" s="179"/>
      <c r="O263" s="179"/>
      <c r="P263" s="179"/>
      <c r="Q263" s="179"/>
      <c r="R263" s="179"/>
      <c r="S263" s="179"/>
      <c r="T263" s="180"/>
      <c r="AT263" s="174" t="s">
        <v>157</v>
      </c>
      <c r="AU263" s="174" t="s">
        <v>81</v>
      </c>
      <c r="AV263" s="14" t="s">
        <v>155</v>
      </c>
      <c r="AW263" s="14" t="s">
        <v>29</v>
      </c>
      <c r="AX263" s="14" t="s">
        <v>79</v>
      </c>
      <c r="AY263" s="174" t="s">
        <v>149</v>
      </c>
    </row>
    <row r="264" spans="1:65" s="2" customFormat="1" ht="37.9" customHeight="1">
      <c r="A264" s="32"/>
      <c r="B264" s="149"/>
      <c r="C264" s="150" t="s">
        <v>345</v>
      </c>
      <c r="D264" s="150" t="s">
        <v>151</v>
      </c>
      <c r="E264" s="151" t="s">
        <v>346</v>
      </c>
      <c r="F264" s="152" t="s">
        <v>347</v>
      </c>
      <c r="G264" s="153" t="s">
        <v>154</v>
      </c>
      <c r="H264" s="154">
        <v>224.42</v>
      </c>
      <c r="I264" s="155"/>
      <c r="J264" s="156">
        <f>ROUND(I264*H264,2)</f>
        <v>0</v>
      </c>
      <c r="K264" s="157"/>
      <c r="L264" s="33"/>
      <c r="M264" s="158" t="s">
        <v>1</v>
      </c>
      <c r="N264" s="159" t="s">
        <v>37</v>
      </c>
      <c r="O264" s="58"/>
      <c r="P264" s="160">
        <f>O264*H264</f>
        <v>0</v>
      </c>
      <c r="Q264" s="160">
        <v>4.0000000000000003E-5</v>
      </c>
      <c r="R264" s="160">
        <f>Q264*H264</f>
        <v>8.9768000000000001E-3</v>
      </c>
      <c r="S264" s="160">
        <v>0</v>
      </c>
      <c r="T264" s="16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2" t="s">
        <v>155</v>
      </c>
      <c r="AT264" s="162" t="s">
        <v>151</v>
      </c>
      <c r="AU264" s="162" t="s">
        <v>81</v>
      </c>
      <c r="AY264" s="17" t="s">
        <v>149</v>
      </c>
      <c r="BE264" s="163">
        <f>IF(N264="základní",J264,0)</f>
        <v>0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17" t="s">
        <v>79</v>
      </c>
      <c r="BK264" s="163">
        <f>ROUND(I264*H264,2)</f>
        <v>0</v>
      </c>
      <c r="BL264" s="17" t="s">
        <v>155</v>
      </c>
      <c r="BM264" s="162" t="s">
        <v>348</v>
      </c>
    </row>
    <row r="265" spans="1:65" s="13" customFormat="1">
      <c r="B265" s="164"/>
      <c r="D265" s="165" t="s">
        <v>157</v>
      </c>
      <c r="E265" s="166" t="s">
        <v>1</v>
      </c>
      <c r="F265" s="167" t="s">
        <v>349</v>
      </c>
      <c r="H265" s="168">
        <v>224.42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157</v>
      </c>
      <c r="AU265" s="166" t="s">
        <v>81</v>
      </c>
      <c r="AV265" s="13" t="s">
        <v>81</v>
      </c>
      <c r="AW265" s="13" t="s">
        <v>29</v>
      </c>
      <c r="AX265" s="13" t="s">
        <v>79</v>
      </c>
      <c r="AY265" s="166" t="s">
        <v>149</v>
      </c>
    </row>
    <row r="266" spans="1:65" s="2" customFormat="1" ht="44.25" customHeight="1">
      <c r="A266" s="32"/>
      <c r="B266" s="149"/>
      <c r="C266" s="150" t="s">
        <v>350</v>
      </c>
      <c r="D266" s="150" t="s">
        <v>151</v>
      </c>
      <c r="E266" s="151" t="s">
        <v>351</v>
      </c>
      <c r="F266" s="152" t="s">
        <v>352</v>
      </c>
      <c r="G266" s="153" t="s">
        <v>154</v>
      </c>
      <c r="H266" s="154">
        <v>8.798</v>
      </c>
      <c r="I266" s="155"/>
      <c r="J266" s="156">
        <f>ROUND(I266*H266,2)</f>
        <v>0</v>
      </c>
      <c r="K266" s="157"/>
      <c r="L266" s="33"/>
      <c r="M266" s="158" t="s">
        <v>1</v>
      </c>
      <c r="N266" s="159" t="s">
        <v>37</v>
      </c>
      <c r="O266" s="58"/>
      <c r="P266" s="160">
        <f>O266*H266</f>
        <v>0</v>
      </c>
      <c r="Q266" s="160">
        <v>0</v>
      </c>
      <c r="R266" s="160">
        <f>Q266*H266</f>
        <v>0</v>
      </c>
      <c r="S266" s="160">
        <v>0.13100000000000001</v>
      </c>
      <c r="T266" s="161">
        <f>S266*H266</f>
        <v>1.1525380000000001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2" t="s">
        <v>155</v>
      </c>
      <c r="AT266" s="162" t="s">
        <v>151</v>
      </c>
      <c r="AU266" s="162" t="s">
        <v>81</v>
      </c>
      <c r="AY266" s="17" t="s">
        <v>149</v>
      </c>
      <c r="BE266" s="163">
        <f>IF(N266="základní",J266,0)</f>
        <v>0</v>
      </c>
      <c r="BF266" s="163">
        <f>IF(N266="snížená",J266,0)</f>
        <v>0</v>
      </c>
      <c r="BG266" s="163">
        <f>IF(N266="zákl. přenesená",J266,0)</f>
        <v>0</v>
      </c>
      <c r="BH266" s="163">
        <f>IF(N266="sníž. přenesená",J266,0)</f>
        <v>0</v>
      </c>
      <c r="BI266" s="163">
        <f>IF(N266="nulová",J266,0)</f>
        <v>0</v>
      </c>
      <c r="BJ266" s="17" t="s">
        <v>79</v>
      </c>
      <c r="BK266" s="163">
        <f>ROUND(I266*H266,2)</f>
        <v>0</v>
      </c>
      <c r="BL266" s="17" t="s">
        <v>155</v>
      </c>
      <c r="BM266" s="162" t="s">
        <v>353</v>
      </c>
    </row>
    <row r="267" spans="1:65" s="13" customFormat="1">
      <c r="B267" s="164"/>
      <c r="D267" s="165" t="s">
        <v>157</v>
      </c>
      <c r="E267" s="166" t="s">
        <v>1</v>
      </c>
      <c r="F267" s="167" t="s">
        <v>354</v>
      </c>
      <c r="H267" s="168">
        <v>8.798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157</v>
      </c>
      <c r="AU267" s="166" t="s">
        <v>81</v>
      </c>
      <c r="AV267" s="13" t="s">
        <v>81</v>
      </c>
      <c r="AW267" s="13" t="s">
        <v>29</v>
      </c>
      <c r="AX267" s="13" t="s">
        <v>79</v>
      </c>
      <c r="AY267" s="166" t="s">
        <v>149</v>
      </c>
    </row>
    <row r="268" spans="1:65" s="2" customFormat="1" ht="44.25" customHeight="1">
      <c r="A268" s="32"/>
      <c r="B268" s="149"/>
      <c r="C268" s="150" t="s">
        <v>355</v>
      </c>
      <c r="D268" s="150" t="s">
        <v>151</v>
      </c>
      <c r="E268" s="151" t="s">
        <v>356</v>
      </c>
      <c r="F268" s="152" t="s">
        <v>357</v>
      </c>
      <c r="G268" s="153" t="s">
        <v>154</v>
      </c>
      <c r="H268" s="154">
        <v>3.75</v>
      </c>
      <c r="I268" s="155"/>
      <c r="J268" s="156">
        <f>ROUND(I268*H268,2)</f>
        <v>0</v>
      </c>
      <c r="K268" s="157"/>
      <c r="L268" s="33"/>
      <c r="M268" s="158" t="s">
        <v>1</v>
      </c>
      <c r="N268" s="159" t="s">
        <v>37</v>
      </c>
      <c r="O268" s="58"/>
      <c r="P268" s="160">
        <f>O268*H268</f>
        <v>0</v>
      </c>
      <c r="Q268" s="160">
        <v>0</v>
      </c>
      <c r="R268" s="160">
        <f>Q268*H268</f>
        <v>0</v>
      </c>
      <c r="S268" s="160">
        <v>0.26100000000000001</v>
      </c>
      <c r="T268" s="161">
        <f>S268*H268</f>
        <v>0.97875000000000001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2" t="s">
        <v>155</v>
      </c>
      <c r="AT268" s="162" t="s">
        <v>151</v>
      </c>
      <c r="AU268" s="162" t="s">
        <v>81</v>
      </c>
      <c r="AY268" s="17" t="s">
        <v>149</v>
      </c>
      <c r="BE268" s="163">
        <f>IF(N268="základní",J268,0)</f>
        <v>0</v>
      </c>
      <c r="BF268" s="163">
        <f>IF(N268="snížená",J268,0)</f>
        <v>0</v>
      </c>
      <c r="BG268" s="163">
        <f>IF(N268="zákl. přenesená",J268,0)</f>
        <v>0</v>
      </c>
      <c r="BH268" s="163">
        <f>IF(N268="sníž. přenesená",J268,0)</f>
        <v>0</v>
      </c>
      <c r="BI268" s="163">
        <f>IF(N268="nulová",J268,0)</f>
        <v>0</v>
      </c>
      <c r="BJ268" s="17" t="s">
        <v>79</v>
      </c>
      <c r="BK268" s="163">
        <f>ROUND(I268*H268,2)</f>
        <v>0</v>
      </c>
      <c r="BL268" s="17" t="s">
        <v>155</v>
      </c>
      <c r="BM268" s="162" t="s">
        <v>358</v>
      </c>
    </row>
    <row r="269" spans="1:65" s="13" customFormat="1">
      <c r="B269" s="164"/>
      <c r="D269" s="165" t="s">
        <v>157</v>
      </c>
      <c r="E269" s="166" t="s">
        <v>1</v>
      </c>
      <c r="F269" s="167" t="s">
        <v>359</v>
      </c>
      <c r="H269" s="168">
        <v>3.75</v>
      </c>
      <c r="I269" s="169"/>
      <c r="L269" s="164"/>
      <c r="M269" s="170"/>
      <c r="N269" s="171"/>
      <c r="O269" s="171"/>
      <c r="P269" s="171"/>
      <c r="Q269" s="171"/>
      <c r="R269" s="171"/>
      <c r="S269" s="171"/>
      <c r="T269" s="172"/>
      <c r="AT269" s="166" t="s">
        <v>157</v>
      </c>
      <c r="AU269" s="166" t="s">
        <v>81</v>
      </c>
      <c r="AV269" s="13" t="s">
        <v>81</v>
      </c>
      <c r="AW269" s="13" t="s">
        <v>29</v>
      </c>
      <c r="AX269" s="13" t="s">
        <v>79</v>
      </c>
      <c r="AY269" s="166" t="s">
        <v>149</v>
      </c>
    </row>
    <row r="270" spans="1:65" s="2" customFormat="1" ht="24.2" customHeight="1">
      <c r="A270" s="32"/>
      <c r="B270" s="149"/>
      <c r="C270" s="150" t="s">
        <v>360</v>
      </c>
      <c r="D270" s="150" t="s">
        <v>151</v>
      </c>
      <c r="E270" s="151" t="s">
        <v>361</v>
      </c>
      <c r="F270" s="152" t="s">
        <v>362</v>
      </c>
      <c r="G270" s="153" t="s">
        <v>161</v>
      </c>
      <c r="H270" s="154">
        <v>12.646000000000001</v>
      </c>
      <c r="I270" s="155"/>
      <c r="J270" s="156">
        <f>ROUND(I270*H270,2)</f>
        <v>0</v>
      </c>
      <c r="K270" s="157"/>
      <c r="L270" s="33"/>
      <c r="M270" s="158" t="s">
        <v>1</v>
      </c>
      <c r="N270" s="159" t="s">
        <v>37</v>
      </c>
      <c r="O270" s="58"/>
      <c r="P270" s="160">
        <f>O270*H270</f>
        <v>0</v>
      </c>
      <c r="Q270" s="160">
        <v>0</v>
      </c>
      <c r="R270" s="160">
        <f>Q270*H270</f>
        <v>0</v>
      </c>
      <c r="S270" s="160">
        <v>1.6</v>
      </c>
      <c r="T270" s="161">
        <f>S270*H270</f>
        <v>20.233600000000003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62" t="s">
        <v>155</v>
      </c>
      <c r="AT270" s="162" t="s">
        <v>151</v>
      </c>
      <c r="AU270" s="162" t="s">
        <v>81</v>
      </c>
      <c r="AY270" s="17" t="s">
        <v>149</v>
      </c>
      <c r="BE270" s="163">
        <f>IF(N270="základní",J270,0)</f>
        <v>0</v>
      </c>
      <c r="BF270" s="163">
        <f>IF(N270="snížená",J270,0)</f>
        <v>0</v>
      </c>
      <c r="BG270" s="163">
        <f>IF(N270="zákl. přenesená",J270,0)</f>
        <v>0</v>
      </c>
      <c r="BH270" s="163">
        <f>IF(N270="sníž. přenesená",J270,0)</f>
        <v>0</v>
      </c>
      <c r="BI270" s="163">
        <f>IF(N270="nulová",J270,0)</f>
        <v>0</v>
      </c>
      <c r="BJ270" s="17" t="s">
        <v>79</v>
      </c>
      <c r="BK270" s="163">
        <f>ROUND(I270*H270,2)</f>
        <v>0</v>
      </c>
      <c r="BL270" s="17" t="s">
        <v>155</v>
      </c>
      <c r="BM270" s="162" t="s">
        <v>363</v>
      </c>
    </row>
    <row r="271" spans="1:65" s="15" customFormat="1">
      <c r="B271" s="181"/>
      <c r="D271" s="165" t="s">
        <v>157</v>
      </c>
      <c r="E271" s="182" t="s">
        <v>1</v>
      </c>
      <c r="F271" s="183" t="s">
        <v>364</v>
      </c>
      <c r="H271" s="182" t="s">
        <v>1</v>
      </c>
      <c r="I271" s="184"/>
      <c r="L271" s="181"/>
      <c r="M271" s="185"/>
      <c r="N271" s="186"/>
      <c r="O271" s="186"/>
      <c r="P271" s="186"/>
      <c r="Q271" s="186"/>
      <c r="R271" s="186"/>
      <c r="S271" s="186"/>
      <c r="T271" s="187"/>
      <c r="AT271" s="182" t="s">
        <v>157</v>
      </c>
      <c r="AU271" s="182" t="s">
        <v>81</v>
      </c>
      <c r="AV271" s="15" t="s">
        <v>79</v>
      </c>
      <c r="AW271" s="15" t="s">
        <v>29</v>
      </c>
      <c r="AX271" s="15" t="s">
        <v>72</v>
      </c>
      <c r="AY271" s="182" t="s">
        <v>149</v>
      </c>
    </row>
    <row r="272" spans="1:65" s="13" customFormat="1">
      <c r="B272" s="164"/>
      <c r="D272" s="165" t="s">
        <v>157</v>
      </c>
      <c r="E272" s="166" t="s">
        <v>1</v>
      </c>
      <c r="F272" s="167" t="s">
        <v>365</v>
      </c>
      <c r="H272" s="168">
        <v>12.646000000000001</v>
      </c>
      <c r="I272" s="169"/>
      <c r="L272" s="164"/>
      <c r="M272" s="170"/>
      <c r="N272" s="171"/>
      <c r="O272" s="171"/>
      <c r="P272" s="171"/>
      <c r="Q272" s="171"/>
      <c r="R272" s="171"/>
      <c r="S272" s="171"/>
      <c r="T272" s="172"/>
      <c r="AT272" s="166" t="s">
        <v>157</v>
      </c>
      <c r="AU272" s="166" t="s">
        <v>81</v>
      </c>
      <c r="AV272" s="13" t="s">
        <v>81</v>
      </c>
      <c r="AW272" s="13" t="s">
        <v>29</v>
      </c>
      <c r="AX272" s="13" t="s">
        <v>79</v>
      </c>
      <c r="AY272" s="166" t="s">
        <v>149</v>
      </c>
    </row>
    <row r="273" spans="1:65" s="2" customFormat="1" ht="24.2" customHeight="1">
      <c r="A273" s="32"/>
      <c r="B273" s="149"/>
      <c r="C273" s="150" t="s">
        <v>366</v>
      </c>
      <c r="D273" s="150" t="s">
        <v>151</v>
      </c>
      <c r="E273" s="151" t="s">
        <v>367</v>
      </c>
      <c r="F273" s="152" t="s">
        <v>368</v>
      </c>
      <c r="G273" s="153" t="s">
        <v>161</v>
      </c>
      <c r="H273" s="154">
        <v>3.661</v>
      </c>
      <c r="I273" s="155"/>
      <c r="J273" s="156">
        <f>ROUND(I273*H273,2)</f>
        <v>0</v>
      </c>
      <c r="K273" s="157"/>
      <c r="L273" s="33"/>
      <c r="M273" s="158" t="s">
        <v>1</v>
      </c>
      <c r="N273" s="159" t="s">
        <v>37</v>
      </c>
      <c r="O273" s="58"/>
      <c r="P273" s="160">
        <f>O273*H273</f>
        <v>0</v>
      </c>
      <c r="Q273" s="160">
        <v>0</v>
      </c>
      <c r="R273" s="160">
        <f>Q273*H273</f>
        <v>0</v>
      </c>
      <c r="S273" s="160">
        <v>2.2000000000000002</v>
      </c>
      <c r="T273" s="161">
        <f>S273*H273</f>
        <v>8.0542000000000016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2" t="s">
        <v>155</v>
      </c>
      <c r="AT273" s="162" t="s">
        <v>151</v>
      </c>
      <c r="AU273" s="162" t="s">
        <v>81</v>
      </c>
      <c r="AY273" s="17" t="s">
        <v>149</v>
      </c>
      <c r="BE273" s="163">
        <f>IF(N273="základní",J273,0)</f>
        <v>0</v>
      </c>
      <c r="BF273" s="163">
        <f>IF(N273="snížená",J273,0)</f>
        <v>0</v>
      </c>
      <c r="BG273" s="163">
        <f>IF(N273="zákl. přenesená",J273,0)</f>
        <v>0</v>
      </c>
      <c r="BH273" s="163">
        <f>IF(N273="sníž. přenesená",J273,0)</f>
        <v>0</v>
      </c>
      <c r="BI273" s="163">
        <f>IF(N273="nulová",J273,0)</f>
        <v>0</v>
      </c>
      <c r="BJ273" s="17" t="s">
        <v>79</v>
      </c>
      <c r="BK273" s="163">
        <f>ROUND(I273*H273,2)</f>
        <v>0</v>
      </c>
      <c r="BL273" s="17" t="s">
        <v>155</v>
      </c>
      <c r="BM273" s="162" t="s">
        <v>369</v>
      </c>
    </row>
    <row r="274" spans="1:65" s="13" customFormat="1">
      <c r="B274" s="164"/>
      <c r="D274" s="165" t="s">
        <v>157</v>
      </c>
      <c r="E274" s="166" t="s">
        <v>1</v>
      </c>
      <c r="F274" s="167" t="s">
        <v>370</v>
      </c>
      <c r="H274" s="168">
        <v>3.661</v>
      </c>
      <c r="I274" s="169"/>
      <c r="L274" s="164"/>
      <c r="M274" s="170"/>
      <c r="N274" s="171"/>
      <c r="O274" s="171"/>
      <c r="P274" s="171"/>
      <c r="Q274" s="171"/>
      <c r="R274" s="171"/>
      <c r="S274" s="171"/>
      <c r="T274" s="172"/>
      <c r="AT274" s="166" t="s">
        <v>157</v>
      </c>
      <c r="AU274" s="166" t="s">
        <v>81</v>
      </c>
      <c r="AV274" s="13" t="s">
        <v>81</v>
      </c>
      <c r="AW274" s="13" t="s">
        <v>29</v>
      </c>
      <c r="AX274" s="13" t="s">
        <v>79</v>
      </c>
      <c r="AY274" s="166" t="s">
        <v>149</v>
      </c>
    </row>
    <row r="275" spans="1:65" s="2" customFormat="1" ht="33" customHeight="1">
      <c r="A275" s="32"/>
      <c r="B275" s="149"/>
      <c r="C275" s="150" t="s">
        <v>371</v>
      </c>
      <c r="D275" s="150" t="s">
        <v>151</v>
      </c>
      <c r="E275" s="151" t="s">
        <v>372</v>
      </c>
      <c r="F275" s="152" t="s">
        <v>373</v>
      </c>
      <c r="G275" s="153" t="s">
        <v>374</v>
      </c>
      <c r="H275" s="154">
        <v>1</v>
      </c>
      <c r="I275" s="155"/>
      <c r="J275" s="156">
        <f>ROUND(I275*H275,2)</f>
        <v>0</v>
      </c>
      <c r="K275" s="157"/>
      <c r="L275" s="33"/>
      <c r="M275" s="158" t="s">
        <v>1</v>
      </c>
      <c r="N275" s="159" t="s">
        <v>37</v>
      </c>
      <c r="O275" s="58"/>
      <c r="P275" s="160">
        <f>O275*H275</f>
        <v>0</v>
      </c>
      <c r="Q275" s="160">
        <v>0</v>
      </c>
      <c r="R275" s="160">
        <f>Q275*H275</f>
        <v>0</v>
      </c>
      <c r="S275" s="160">
        <v>0</v>
      </c>
      <c r="T275" s="161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2" t="s">
        <v>155</v>
      </c>
      <c r="AT275" s="162" t="s">
        <v>151</v>
      </c>
      <c r="AU275" s="162" t="s">
        <v>81</v>
      </c>
      <c r="AY275" s="17" t="s">
        <v>149</v>
      </c>
      <c r="BE275" s="163">
        <f>IF(N275="základní",J275,0)</f>
        <v>0</v>
      </c>
      <c r="BF275" s="163">
        <f>IF(N275="snížená",J275,0)</f>
        <v>0</v>
      </c>
      <c r="BG275" s="163">
        <f>IF(N275="zákl. přenesená",J275,0)</f>
        <v>0</v>
      </c>
      <c r="BH275" s="163">
        <f>IF(N275="sníž. přenesená",J275,0)</f>
        <v>0</v>
      </c>
      <c r="BI275" s="163">
        <f>IF(N275="nulová",J275,0)</f>
        <v>0</v>
      </c>
      <c r="BJ275" s="17" t="s">
        <v>79</v>
      </c>
      <c r="BK275" s="163">
        <f>ROUND(I275*H275,2)</f>
        <v>0</v>
      </c>
      <c r="BL275" s="17" t="s">
        <v>155</v>
      </c>
      <c r="BM275" s="162" t="s">
        <v>375</v>
      </c>
    </row>
    <row r="276" spans="1:65" s="2" customFormat="1" ht="55.5" customHeight="1">
      <c r="A276" s="32"/>
      <c r="B276" s="149"/>
      <c r="C276" s="150" t="s">
        <v>376</v>
      </c>
      <c r="D276" s="150" t="s">
        <v>151</v>
      </c>
      <c r="E276" s="151" t="s">
        <v>377</v>
      </c>
      <c r="F276" s="152" t="s">
        <v>378</v>
      </c>
      <c r="G276" s="153" t="s">
        <v>278</v>
      </c>
      <c r="H276" s="154">
        <v>2.25</v>
      </c>
      <c r="I276" s="155"/>
      <c r="J276" s="156">
        <f>ROUND(I276*H276,2)</f>
        <v>0</v>
      </c>
      <c r="K276" s="157"/>
      <c r="L276" s="33"/>
      <c r="M276" s="158" t="s">
        <v>1</v>
      </c>
      <c r="N276" s="159" t="s">
        <v>37</v>
      </c>
      <c r="O276" s="58"/>
      <c r="P276" s="160">
        <f>O276*H276</f>
        <v>0</v>
      </c>
      <c r="Q276" s="160">
        <v>0</v>
      </c>
      <c r="R276" s="160">
        <f>Q276*H276</f>
        <v>0</v>
      </c>
      <c r="S276" s="160">
        <v>6.5000000000000002E-2</v>
      </c>
      <c r="T276" s="161">
        <f>S276*H276</f>
        <v>0.14624999999999999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2" t="s">
        <v>155</v>
      </c>
      <c r="AT276" s="162" t="s">
        <v>151</v>
      </c>
      <c r="AU276" s="162" t="s">
        <v>81</v>
      </c>
      <c r="AY276" s="17" t="s">
        <v>149</v>
      </c>
      <c r="BE276" s="163">
        <f>IF(N276="základní",J276,0)</f>
        <v>0</v>
      </c>
      <c r="BF276" s="163">
        <f>IF(N276="snížená",J276,0)</f>
        <v>0</v>
      </c>
      <c r="BG276" s="163">
        <f>IF(N276="zákl. přenesená",J276,0)</f>
        <v>0</v>
      </c>
      <c r="BH276" s="163">
        <f>IF(N276="sníž. přenesená",J276,0)</f>
        <v>0</v>
      </c>
      <c r="BI276" s="163">
        <f>IF(N276="nulová",J276,0)</f>
        <v>0</v>
      </c>
      <c r="BJ276" s="17" t="s">
        <v>79</v>
      </c>
      <c r="BK276" s="163">
        <f>ROUND(I276*H276,2)</f>
        <v>0</v>
      </c>
      <c r="BL276" s="17" t="s">
        <v>155</v>
      </c>
      <c r="BM276" s="162" t="s">
        <v>379</v>
      </c>
    </row>
    <row r="277" spans="1:65" s="12" customFormat="1" ht="22.9" customHeight="1">
      <c r="B277" s="136"/>
      <c r="D277" s="137" t="s">
        <v>71</v>
      </c>
      <c r="E277" s="147" t="s">
        <v>380</v>
      </c>
      <c r="F277" s="147" t="s">
        <v>381</v>
      </c>
      <c r="I277" s="139"/>
      <c r="J277" s="148">
        <f>BK277</f>
        <v>0</v>
      </c>
      <c r="L277" s="136"/>
      <c r="M277" s="141"/>
      <c r="N277" s="142"/>
      <c r="O277" s="142"/>
      <c r="P277" s="143">
        <f>SUM(P278:P281)</f>
        <v>0</v>
      </c>
      <c r="Q277" s="142"/>
      <c r="R277" s="143">
        <f>SUM(R278:R281)</f>
        <v>0</v>
      </c>
      <c r="S277" s="142"/>
      <c r="T277" s="144">
        <f>SUM(T278:T281)</f>
        <v>0</v>
      </c>
      <c r="AR277" s="137" t="s">
        <v>79</v>
      </c>
      <c r="AT277" s="145" t="s">
        <v>71</v>
      </c>
      <c r="AU277" s="145" t="s">
        <v>79</v>
      </c>
      <c r="AY277" s="137" t="s">
        <v>149</v>
      </c>
      <c r="BK277" s="146">
        <f>SUM(BK278:BK281)</f>
        <v>0</v>
      </c>
    </row>
    <row r="278" spans="1:65" s="2" customFormat="1" ht="16.5" customHeight="1">
      <c r="A278" s="32"/>
      <c r="B278" s="149"/>
      <c r="C278" s="150" t="s">
        <v>382</v>
      </c>
      <c r="D278" s="150" t="s">
        <v>151</v>
      </c>
      <c r="E278" s="151" t="s">
        <v>383</v>
      </c>
      <c r="F278" s="152" t="s">
        <v>384</v>
      </c>
      <c r="G278" s="153" t="s">
        <v>267</v>
      </c>
      <c r="H278" s="154">
        <v>2</v>
      </c>
      <c r="I278" s="155"/>
      <c r="J278" s="156">
        <f>ROUND(I278*H278,2)</f>
        <v>0</v>
      </c>
      <c r="K278" s="157"/>
      <c r="L278" s="33"/>
      <c r="M278" s="158" t="s">
        <v>1</v>
      </c>
      <c r="N278" s="159" t="s">
        <v>37</v>
      </c>
      <c r="O278" s="58"/>
      <c r="P278" s="160">
        <f>O278*H278</f>
        <v>0</v>
      </c>
      <c r="Q278" s="160">
        <v>0</v>
      </c>
      <c r="R278" s="160">
        <f>Q278*H278</f>
        <v>0</v>
      </c>
      <c r="S278" s="160">
        <v>0</v>
      </c>
      <c r="T278" s="161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2" t="s">
        <v>155</v>
      </c>
      <c r="AT278" s="162" t="s">
        <v>151</v>
      </c>
      <c r="AU278" s="162" t="s">
        <v>81</v>
      </c>
      <c r="AY278" s="17" t="s">
        <v>149</v>
      </c>
      <c r="BE278" s="163">
        <f>IF(N278="základní",J278,0)</f>
        <v>0</v>
      </c>
      <c r="BF278" s="163">
        <f>IF(N278="snížená",J278,0)</f>
        <v>0</v>
      </c>
      <c r="BG278" s="163">
        <f>IF(N278="zákl. přenesená",J278,0)</f>
        <v>0</v>
      </c>
      <c r="BH278" s="163">
        <f>IF(N278="sníž. přenesená",J278,0)</f>
        <v>0</v>
      </c>
      <c r="BI278" s="163">
        <f>IF(N278="nulová",J278,0)</f>
        <v>0</v>
      </c>
      <c r="BJ278" s="17" t="s">
        <v>79</v>
      </c>
      <c r="BK278" s="163">
        <f>ROUND(I278*H278,2)</f>
        <v>0</v>
      </c>
      <c r="BL278" s="17" t="s">
        <v>155</v>
      </c>
      <c r="BM278" s="162" t="s">
        <v>385</v>
      </c>
    </row>
    <row r="279" spans="1:65" s="2" customFormat="1" ht="16.5" customHeight="1">
      <c r="A279" s="32"/>
      <c r="B279" s="149"/>
      <c r="C279" s="150" t="s">
        <v>386</v>
      </c>
      <c r="D279" s="150" t="s">
        <v>151</v>
      </c>
      <c r="E279" s="151" t="s">
        <v>387</v>
      </c>
      <c r="F279" s="152" t="s">
        <v>388</v>
      </c>
      <c r="G279" s="153" t="s">
        <v>267</v>
      </c>
      <c r="H279" s="154">
        <v>1</v>
      </c>
      <c r="I279" s="155"/>
      <c r="J279" s="156">
        <f>ROUND(I279*H279,2)</f>
        <v>0</v>
      </c>
      <c r="K279" s="157"/>
      <c r="L279" s="33"/>
      <c r="M279" s="158" t="s">
        <v>1</v>
      </c>
      <c r="N279" s="159" t="s">
        <v>37</v>
      </c>
      <c r="O279" s="58"/>
      <c r="P279" s="160">
        <f>O279*H279</f>
        <v>0</v>
      </c>
      <c r="Q279" s="160">
        <v>0</v>
      </c>
      <c r="R279" s="160">
        <f>Q279*H279</f>
        <v>0</v>
      </c>
      <c r="S279" s="160">
        <v>0</v>
      </c>
      <c r="T279" s="161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62" t="s">
        <v>155</v>
      </c>
      <c r="AT279" s="162" t="s">
        <v>151</v>
      </c>
      <c r="AU279" s="162" t="s">
        <v>81</v>
      </c>
      <c r="AY279" s="17" t="s">
        <v>149</v>
      </c>
      <c r="BE279" s="163">
        <f>IF(N279="základní",J279,0)</f>
        <v>0</v>
      </c>
      <c r="BF279" s="163">
        <f>IF(N279="snížená",J279,0)</f>
        <v>0</v>
      </c>
      <c r="BG279" s="163">
        <f>IF(N279="zákl. přenesená",J279,0)</f>
        <v>0</v>
      </c>
      <c r="BH279" s="163">
        <f>IF(N279="sníž. přenesená",J279,0)</f>
        <v>0</v>
      </c>
      <c r="BI279" s="163">
        <f>IF(N279="nulová",J279,0)</f>
        <v>0</v>
      </c>
      <c r="BJ279" s="17" t="s">
        <v>79</v>
      </c>
      <c r="BK279" s="163">
        <f>ROUND(I279*H279,2)</f>
        <v>0</v>
      </c>
      <c r="BL279" s="17" t="s">
        <v>155</v>
      </c>
      <c r="BM279" s="162" t="s">
        <v>389</v>
      </c>
    </row>
    <row r="280" spans="1:65" s="2" customFormat="1" ht="37.9" customHeight="1">
      <c r="A280" s="32"/>
      <c r="B280" s="149"/>
      <c r="C280" s="150" t="s">
        <v>390</v>
      </c>
      <c r="D280" s="150" t="s">
        <v>151</v>
      </c>
      <c r="E280" s="151" t="s">
        <v>391</v>
      </c>
      <c r="F280" s="152" t="s">
        <v>392</v>
      </c>
      <c r="G280" s="153" t="s">
        <v>267</v>
      </c>
      <c r="H280" s="154">
        <v>2</v>
      </c>
      <c r="I280" s="155"/>
      <c r="J280" s="156">
        <f>ROUND(I280*H280,2)</f>
        <v>0</v>
      </c>
      <c r="K280" s="157"/>
      <c r="L280" s="33"/>
      <c r="M280" s="158" t="s">
        <v>1</v>
      </c>
      <c r="N280" s="159" t="s">
        <v>37</v>
      </c>
      <c r="O280" s="58"/>
      <c r="P280" s="160">
        <f>O280*H280</f>
        <v>0</v>
      </c>
      <c r="Q280" s="160">
        <v>0</v>
      </c>
      <c r="R280" s="160">
        <f>Q280*H280</f>
        <v>0</v>
      </c>
      <c r="S280" s="160">
        <v>0</v>
      </c>
      <c r="T280" s="161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2" t="s">
        <v>155</v>
      </c>
      <c r="AT280" s="162" t="s">
        <v>151</v>
      </c>
      <c r="AU280" s="162" t="s">
        <v>81</v>
      </c>
      <c r="AY280" s="17" t="s">
        <v>149</v>
      </c>
      <c r="BE280" s="163">
        <f>IF(N280="základní",J280,0)</f>
        <v>0</v>
      </c>
      <c r="BF280" s="163">
        <f>IF(N280="snížená",J280,0)</f>
        <v>0</v>
      </c>
      <c r="BG280" s="163">
        <f>IF(N280="zákl. přenesená",J280,0)</f>
        <v>0</v>
      </c>
      <c r="BH280" s="163">
        <f>IF(N280="sníž. přenesená",J280,0)</f>
        <v>0</v>
      </c>
      <c r="BI280" s="163">
        <f>IF(N280="nulová",J280,0)</f>
        <v>0</v>
      </c>
      <c r="BJ280" s="17" t="s">
        <v>79</v>
      </c>
      <c r="BK280" s="163">
        <f>ROUND(I280*H280,2)</f>
        <v>0</v>
      </c>
      <c r="BL280" s="17" t="s">
        <v>155</v>
      </c>
      <c r="BM280" s="162" t="s">
        <v>393</v>
      </c>
    </row>
    <row r="281" spans="1:65" s="2" customFormat="1" ht="16.5" customHeight="1">
      <c r="A281" s="32"/>
      <c r="B281" s="149"/>
      <c r="C281" s="150" t="s">
        <v>394</v>
      </c>
      <c r="D281" s="150" t="s">
        <v>151</v>
      </c>
      <c r="E281" s="151" t="s">
        <v>395</v>
      </c>
      <c r="F281" s="152" t="s">
        <v>396</v>
      </c>
      <c r="G281" s="153" t="s">
        <v>374</v>
      </c>
      <c r="H281" s="154">
        <v>1</v>
      </c>
      <c r="I281" s="155"/>
      <c r="J281" s="156">
        <f>ROUND(I281*H281,2)</f>
        <v>0</v>
      </c>
      <c r="K281" s="157"/>
      <c r="L281" s="33"/>
      <c r="M281" s="158" t="s">
        <v>1</v>
      </c>
      <c r="N281" s="159" t="s">
        <v>37</v>
      </c>
      <c r="O281" s="58"/>
      <c r="P281" s="160">
        <f>O281*H281</f>
        <v>0</v>
      </c>
      <c r="Q281" s="160">
        <v>0</v>
      </c>
      <c r="R281" s="160">
        <f>Q281*H281</f>
        <v>0</v>
      </c>
      <c r="S281" s="160">
        <v>0</v>
      </c>
      <c r="T281" s="161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2" t="s">
        <v>155</v>
      </c>
      <c r="AT281" s="162" t="s">
        <v>151</v>
      </c>
      <c r="AU281" s="162" t="s">
        <v>81</v>
      </c>
      <c r="AY281" s="17" t="s">
        <v>149</v>
      </c>
      <c r="BE281" s="163">
        <f>IF(N281="základní",J281,0)</f>
        <v>0</v>
      </c>
      <c r="BF281" s="163">
        <f>IF(N281="snížená",J281,0)</f>
        <v>0</v>
      </c>
      <c r="BG281" s="163">
        <f>IF(N281="zákl. přenesená",J281,0)</f>
        <v>0</v>
      </c>
      <c r="BH281" s="163">
        <f>IF(N281="sníž. přenesená",J281,0)</f>
        <v>0</v>
      </c>
      <c r="BI281" s="163">
        <f>IF(N281="nulová",J281,0)</f>
        <v>0</v>
      </c>
      <c r="BJ281" s="17" t="s">
        <v>79</v>
      </c>
      <c r="BK281" s="163">
        <f>ROUND(I281*H281,2)</f>
        <v>0</v>
      </c>
      <c r="BL281" s="17" t="s">
        <v>155</v>
      </c>
      <c r="BM281" s="162" t="s">
        <v>397</v>
      </c>
    </row>
    <row r="282" spans="1:65" s="12" customFormat="1" ht="22.9" customHeight="1">
      <c r="B282" s="136"/>
      <c r="D282" s="137" t="s">
        <v>71</v>
      </c>
      <c r="E282" s="147" t="s">
        <v>398</v>
      </c>
      <c r="F282" s="147" t="s">
        <v>399</v>
      </c>
      <c r="I282" s="139"/>
      <c r="J282" s="148">
        <f>BK282</f>
        <v>0</v>
      </c>
      <c r="L282" s="136"/>
      <c r="M282" s="141"/>
      <c r="N282" s="142"/>
      <c r="O282" s="142"/>
      <c r="P282" s="143">
        <f>SUM(P283:P284)</f>
        <v>0</v>
      </c>
      <c r="Q282" s="142"/>
      <c r="R282" s="143">
        <f>SUM(R283:R284)</f>
        <v>0</v>
      </c>
      <c r="S282" s="142"/>
      <c r="T282" s="144">
        <f>SUM(T283:T284)</f>
        <v>0</v>
      </c>
      <c r="AR282" s="137" t="s">
        <v>79</v>
      </c>
      <c r="AT282" s="145" t="s">
        <v>71</v>
      </c>
      <c r="AU282" s="145" t="s">
        <v>79</v>
      </c>
      <c r="AY282" s="137" t="s">
        <v>149</v>
      </c>
      <c r="BK282" s="146">
        <f>SUM(BK283:BK284)</f>
        <v>0</v>
      </c>
    </row>
    <row r="283" spans="1:65" s="2" customFormat="1" ht="16.5" customHeight="1">
      <c r="A283" s="32"/>
      <c r="B283" s="149"/>
      <c r="C283" s="150" t="s">
        <v>400</v>
      </c>
      <c r="D283" s="150" t="s">
        <v>151</v>
      </c>
      <c r="E283" s="151" t="s">
        <v>401</v>
      </c>
      <c r="F283" s="152" t="s">
        <v>402</v>
      </c>
      <c r="G283" s="153" t="s">
        <v>267</v>
      </c>
      <c r="H283" s="154">
        <v>2</v>
      </c>
      <c r="I283" s="155"/>
      <c r="J283" s="156">
        <f>ROUND(I283*H283,2)</f>
        <v>0</v>
      </c>
      <c r="K283" s="157"/>
      <c r="L283" s="33"/>
      <c r="M283" s="158" t="s">
        <v>1</v>
      </c>
      <c r="N283" s="159" t="s">
        <v>37</v>
      </c>
      <c r="O283" s="58"/>
      <c r="P283" s="160">
        <f>O283*H283</f>
        <v>0</v>
      </c>
      <c r="Q283" s="160">
        <v>0</v>
      </c>
      <c r="R283" s="160">
        <f>Q283*H283</f>
        <v>0</v>
      </c>
      <c r="S283" s="160">
        <v>0</v>
      </c>
      <c r="T283" s="16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2" t="s">
        <v>155</v>
      </c>
      <c r="AT283" s="162" t="s">
        <v>151</v>
      </c>
      <c r="AU283" s="162" t="s">
        <v>81</v>
      </c>
      <c r="AY283" s="17" t="s">
        <v>149</v>
      </c>
      <c r="BE283" s="163">
        <f>IF(N283="základní",J283,0)</f>
        <v>0</v>
      </c>
      <c r="BF283" s="163">
        <f>IF(N283="snížená",J283,0)</f>
        <v>0</v>
      </c>
      <c r="BG283" s="163">
        <f>IF(N283="zákl. přenesená",J283,0)</f>
        <v>0</v>
      </c>
      <c r="BH283" s="163">
        <f>IF(N283="sníž. přenesená",J283,0)</f>
        <v>0</v>
      </c>
      <c r="BI283" s="163">
        <f>IF(N283="nulová",J283,0)</f>
        <v>0</v>
      </c>
      <c r="BJ283" s="17" t="s">
        <v>79</v>
      </c>
      <c r="BK283" s="163">
        <f>ROUND(I283*H283,2)</f>
        <v>0</v>
      </c>
      <c r="BL283" s="17" t="s">
        <v>155</v>
      </c>
      <c r="BM283" s="162" t="s">
        <v>403</v>
      </c>
    </row>
    <row r="284" spans="1:65" s="2" customFormat="1" ht="33" customHeight="1">
      <c r="A284" s="32"/>
      <c r="B284" s="149"/>
      <c r="C284" s="150" t="s">
        <v>404</v>
      </c>
      <c r="D284" s="150" t="s">
        <v>151</v>
      </c>
      <c r="E284" s="151" t="s">
        <v>405</v>
      </c>
      <c r="F284" s="152" t="s">
        <v>406</v>
      </c>
      <c r="G284" s="153" t="s">
        <v>267</v>
      </c>
      <c r="H284" s="154">
        <v>1</v>
      </c>
      <c r="I284" s="155"/>
      <c r="J284" s="156">
        <f>ROUND(I284*H284,2)</f>
        <v>0</v>
      </c>
      <c r="K284" s="157"/>
      <c r="L284" s="33"/>
      <c r="M284" s="158" t="s">
        <v>1</v>
      </c>
      <c r="N284" s="159" t="s">
        <v>37</v>
      </c>
      <c r="O284" s="58"/>
      <c r="P284" s="160">
        <f>O284*H284</f>
        <v>0</v>
      </c>
      <c r="Q284" s="160">
        <v>0</v>
      </c>
      <c r="R284" s="160">
        <f>Q284*H284</f>
        <v>0</v>
      </c>
      <c r="S284" s="160">
        <v>0</v>
      </c>
      <c r="T284" s="161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2" t="s">
        <v>155</v>
      </c>
      <c r="AT284" s="162" t="s">
        <v>151</v>
      </c>
      <c r="AU284" s="162" t="s">
        <v>81</v>
      </c>
      <c r="AY284" s="17" t="s">
        <v>149</v>
      </c>
      <c r="BE284" s="163">
        <f>IF(N284="základní",J284,0)</f>
        <v>0</v>
      </c>
      <c r="BF284" s="163">
        <f>IF(N284="snížená",J284,0)</f>
        <v>0</v>
      </c>
      <c r="BG284" s="163">
        <f>IF(N284="zákl. přenesená",J284,0)</f>
        <v>0</v>
      </c>
      <c r="BH284" s="163">
        <f>IF(N284="sníž. přenesená",J284,0)</f>
        <v>0</v>
      </c>
      <c r="BI284" s="163">
        <f>IF(N284="nulová",J284,0)</f>
        <v>0</v>
      </c>
      <c r="BJ284" s="17" t="s">
        <v>79</v>
      </c>
      <c r="BK284" s="163">
        <f>ROUND(I284*H284,2)</f>
        <v>0</v>
      </c>
      <c r="BL284" s="17" t="s">
        <v>155</v>
      </c>
      <c r="BM284" s="162" t="s">
        <v>407</v>
      </c>
    </row>
    <row r="285" spans="1:65" s="12" customFormat="1" ht="22.9" customHeight="1">
      <c r="B285" s="136"/>
      <c r="D285" s="137" t="s">
        <v>71</v>
      </c>
      <c r="E285" s="147" t="s">
        <v>408</v>
      </c>
      <c r="F285" s="147" t="s">
        <v>409</v>
      </c>
      <c r="I285" s="139"/>
      <c r="J285" s="148">
        <f>BK285</f>
        <v>0</v>
      </c>
      <c r="L285" s="136"/>
      <c r="M285" s="141"/>
      <c r="N285" s="142"/>
      <c r="O285" s="142"/>
      <c r="P285" s="143">
        <f>SUM(P286:P292)</f>
        <v>0</v>
      </c>
      <c r="Q285" s="142"/>
      <c r="R285" s="143">
        <f>SUM(R286:R292)</f>
        <v>0</v>
      </c>
      <c r="S285" s="142"/>
      <c r="T285" s="144">
        <f>SUM(T286:T292)</f>
        <v>0</v>
      </c>
      <c r="AR285" s="137" t="s">
        <v>79</v>
      </c>
      <c r="AT285" s="145" t="s">
        <v>71</v>
      </c>
      <c r="AU285" s="145" t="s">
        <v>79</v>
      </c>
      <c r="AY285" s="137" t="s">
        <v>149</v>
      </c>
      <c r="BK285" s="146">
        <f>SUM(BK286:BK292)</f>
        <v>0</v>
      </c>
    </row>
    <row r="286" spans="1:65" s="2" customFormat="1" ht="44.25" customHeight="1">
      <c r="A286" s="32"/>
      <c r="B286" s="149"/>
      <c r="C286" s="150" t="s">
        <v>410</v>
      </c>
      <c r="D286" s="150" t="s">
        <v>151</v>
      </c>
      <c r="E286" s="151" t="s">
        <v>411</v>
      </c>
      <c r="F286" s="152" t="s">
        <v>412</v>
      </c>
      <c r="G286" s="153" t="s">
        <v>187</v>
      </c>
      <c r="H286" s="154">
        <v>147.386</v>
      </c>
      <c r="I286" s="155"/>
      <c r="J286" s="156">
        <f>ROUND(I286*H286,2)</f>
        <v>0</v>
      </c>
      <c r="K286" s="157"/>
      <c r="L286" s="33"/>
      <c r="M286" s="158" t="s">
        <v>1</v>
      </c>
      <c r="N286" s="159" t="s">
        <v>37</v>
      </c>
      <c r="O286" s="58"/>
      <c r="P286" s="160">
        <f>O286*H286</f>
        <v>0</v>
      </c>
      <c r="Q286" s="160">
        <v>0</v>
      </c>
      <c r="R286" s="160">
        <f>Q286*H286</f>
        <v>0</v>
      </c>
      <c r="S286" s="160">
        <v>0</v>
      </c>
      <c r="T286" s="16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2" t="s">
        <v>155</v>
      </c>
      <c r="AT286" s="162" t="s">
        <v>151</v>
      </c>
      <c r="AU286" s="162" t="s">
        <v>81</v>
      </c>
      <c r="AY286" s="17" t="s">
        <v>149</v>
      </c>
      <c r="BE286" s="163">
        <f>IF(N286="základní",J286,0)</f>
        <v>0</v>
      </c>
      <c r="BF286" s="163">
        <f>IF(N286="snížená",J286,0)</f>
        <v>0</v>
      </c>
      <c r="BG286" s="163">
        <f>IF(N286="zákl. přenesená",J286,0)</f>
        <v>0</v>
      </c>
      <c r="BH286" s="163">
        <f>IF(N286="sníž. přenesená",J286,0)</f>
        <v>0</v>
      </c>
      <c r="BI286" s="163">
        <f>IF(N286="nulová",J286,0)</f>
        <v>0</v>
      </c>
      <c r="BJ286" s="17" t="s">
        <v>79</v>
      </c>
      <c r="BK286" s="163">
        <f>ROUND(I286*H286,2)</f>
        <v>0</v>
      </c>
      <c r="BL286" s="17" t="s">
        <v>155</v>
      </c>
      <c r="BM286" s="162" t="s">
        <v>413</v>
      </c>
    </row>
    <row r="287" spans="1:65" s="2" customFormat="1" ht="62.65" customHeight="1">
      <c r="A287" s="32"/>
      <c r="B287" s="149"/>
      <c r="C287" s="150" t="s">
        <v>414</v>
      </c>
      <c r="D287" s="150" t="s">
        <v>151</v>
      </c>
      <c r="E287" s="151" t="s">
        <v>415</v>
      </c>
      <c r="F287" s="152" t="s">
        <v>416</v>
      </c>
      <c r="G287" s="153" t="s">
        <v>187</v>
      </c>
      <c r="H287" s="154">
        <v>294.77199999999999</v>
      </c>
      <c r="I287" s="155"/>
      <c r="J287" s="156">
        <f>ROUND(I287*H287,2)</f>
        <v>0</v>
      </c>
      <c r="K287" s="157"/>
      <c r="L287" s="33"/>
      <c r="M287" s="158" t="s">
        <v>1</v>
      </c>
      <c r="N287" s="159" t="s">
        <v>37</v>
      </c>
      <c r="O287" s="58"/>
      <c r="P287" s="160">
        <f>O287*H287</f>
        <v>0</v>
      </c>
      <c r="Q287" s="160">
        <v>0</v>
      </c>
      <c r="R287" s="160">
        <f>Q287*H287</f>
        <v>0</v>
      </c>
      <c r="S287" s="160">
        <v>0</v>
      </c>
      <c r="T287" s="16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2" t="s">
        <v>155</v>
      </c>
      <c r="AT287" s="162" t="s">
        <v>151</v>
      </c>
      <c r="AU287" s="162" t="s">
        <v>81</v>
      </c>
      <c r="AY287" s="17" t="s">
        <v>149</v>
      </c>
      <c r="BE287" s="163">
        <f>IF(N287="základní",J287,0)</f>
        <v>0</v>
      </c>
      <c r="BF287" s="163">
        <f>IF(N287="snížená",J287,0)</f>
        <v>0</v>
      </c>
      <c r="BG287" s="163">
        <f>IF(N287="zákl. přenesená",J287,0)</f>
        <v>0</v>
      </c>
      <c r="BH287" s="163">
        <f>IF(N287="sníž. přenesená",J287,0)</f>
        <v>0</v>
      </c>
      <c r="BI287" s="163">
        <f>IF(N287="nulová",J287,0)</f>
        <v>0</v>
      </c>
      <c r="BJ287" s="17" t="s">
        <v>79</v>
      </c>
      <c r="BK287" s="163">
        <f>ROUND(I287*H287,2)</f>
        <v>0</v>
      </c>
      <c r="BL287" s="17" t="s">
        <v>155</v>
      </c>
      <c r="BM287" s="162" t="s">
        <v>417</v>
      </c>
    </row>
    <row r="288" spans="1:65" s="13" customFormat="1">
      <c r="B288" s="164"/>
      <c r="D288" s="165" t="s">
        <v>157</v>
      </c>
      <c r="F288" s="167" t="s">
        <v>418</v>
      </c>
      <c r="H288" s="168">
        <v>294.77199999999999</v>
      </c>
      <c r="I288" s="169"/>
      <c r="L288" s="164"/>
      <c r="M288" s="170"/>
      <c r="N288" s="171"/>
      <c r="O288" s="171"/>
      <c r="P288" s="171"/>
      <c r="Q288" s="171"/>
      <c r="R288" s="171"/>
      <c r="S288" s="171"/>
      <c r="T288" s="172"/>
      <c r="AT288" s="166" t="s">
        <v>157</v>
      </c>
      <c r="AU288" s="166" t="s">
        <v>81</v>
      </c>
      <c r="AV288" s="13" t="s">
        <v>81</v>
      </c>
      <c r="AW288" s="13" t="s">
        <v>3</v>
      </c>
      <c r="AX288" s="13" t="s">
        <v>79</v>
      </c>
      <c r="AY288" s="166" t="s">
        <v>149</v>
      </c>
    </row>
    <row r="289" spans="1:65" s="2" customFormat="1" ht="33" customHeight="1">
      <c r="A289" s="32"/>
      <c r="B289" s="149"/>
      <c r="C289" s="150" t="s">
        <v>419</v>
      </c>
      <c r="D289" s="150" t="s">
        <v>151</v>
      </c>
      <c r="E289" s="151" t="s">
        <v>420</v>
      </c>
      <c r="F289" s="152" t="s">
        <v>421</v>
      </c>
      <c r="G289" s="153" t="s">
        <v>187</v>
      </c>
      <c r="H289" s="154">
        <v>147.386</v>
      </c>
      <c r="I289" s="155"/>
      <c r="J289" s="156">
        <f>ROUND(I289*H289,2)</f>
        <v>0</v>
      </c>
      <c r="K289" s="157"/>
      <c r="L289" s="33"/>
      <c r="M289" s="158" t="s">
        <v>1</v>
      </c>
      <c r="N289" s="159" t="s">
        <v>37</v>
      </c>
      <c r="O289" s="58"/>
      <c r="P289" s="160">
        <f>O289*H289</f>
        <v>0</v>
      </c>
      <c r="Q289" s="160">
        <v>0</v>
      </c>
      <c r="R289" s="160">
        <f>Q289*H289</f>
        <v>0</v>
      </c>
      <c r="S289" s="160">
        <v>0</v>
      </c>
      <c r="T289" s="161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62" t="s">
        <v>155</v>
      </c>
      <c r="AT289" s="162" t="s">
        <v>151</v>
      </c>
      <c r="AU289" s="162" t="s">
        <v>81</v>
      </c>
      <c r="AY289" s="17" t="s">
        <v>149</v>
      </c>
      <c r="BE289" s="163">
        <f>IF(N289="základní",J289,0)</f>
        <v>0</v>
      </c>
      <c r="BF289" s="163">
        <f>IF(N289="snížená",J289,0)</f>
        <v>0</v>
      </c>
      <c r="BG289" s="163">
        <f>IF(N289="zákl. přenesená",J289,0)</f>
        <v>0</v>
      </c>
      <c r="BH289" s="163">
        <f>IF(N289="sníž. přenesená",J289,0)</f>
        <v>0</v>
      </c>
      <c r="BI289" s="163">
        <f>IF(N289="nulová",J289,0)</f>
        <v>0</v>
      </c>
      <c r="BJ289" s="17" t="s">
        <v>79</v>
      </c>
      <c r="BK289" s="163">
        <f>ROUND(I289*H289,2)</f>
        <v>0</v>
      </c>
      <c r="BL289" s="17" t="s">
        <v>155</v>
      </c>
      <c r="BM289" s="162" t="s">
        <v>422</v>
      </c>
    </row>
    <row r="290" spans="1:65" s="2" customFormat="1" ht="44.25" customHeight="1">
      <c r="A290" s="32"/>
      <c r="B290" s="149"/>
      <c r="C290" s="150" t="s">
        <v>423</v>
      </c>
      <c r="D290" s="150" t="s">
        <v>151</v>
      </c>
      <c r="E290" s="151" t="s">
        <v>424</v>
      </c>
      <c r="F290" s="152" t="s">
        <v>425</v>
      </c>
      <c r="G290" s="153" t="s">
        <v>187</v>
      </c>
      <c r="H290" s="154">
        <v>2063.404</v>
      </c>
      <c r="I290" s="155"/>
      <c r="J290" s="156">
        <f>ROUND(I290*H290,2)</f>
        <v>0</v>
      </c>
      <c r="K290" s="157"/>
      <c r="L290" s="33"/>
      <c r="M290" s="158" t="s">
        <v>1</v>
      </c>
      <c r="N290" s="159" t="s">
        <v>37</v>
      </c>
      <c r="O290" s="58"/>
      <c r="P290" s="160">
        <f>O290*H290</f>
        <v>0</v>
      </c>
      <c r="Q290" s="160">
        <v>0</v>
      </c>
      <c r="R290" s="160">
        <f>Q290*H290</f>
        <v>0</v>
      </c>
      <c r="S290" s="160">
        <v>0</v>
      </c>
      <c r="T290" s="16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2" t="s">
        <v>155</v>
      </c>
      <c r="AT290" s="162" t="s">
        <v>151</v>
      </c>
      <c r="AU290" s="162" t="s">
        <v>81</v>
      </c>
      <c r="AY290" s="17" t="s">
        <v>149</v>
      </c>
      <c r="BE290" s="163">
        <f>IF(N290="základní",J290,0)</f>
        <v>0</v>
      </c>
      <c r="BF290" s="163">
        <f>IF(N290="snížená",J290,0)</f>
        <v>0</v>
      </c>
      <c r="BG290" s="163">
        <f>IF(N290="zákl. přenesená",J290,0)</f>
        <v>0</v>
      </c>
      <c r="BH290" s="163">
        <f>IF(N290="sníž. přenesená",J290,0)</f>
        <v>0</v>
      </c>
      <c r="BI290" s="163">
        <f>IF(N290="nulová",J290,0)</f>
        <v>0</v>
      </c>
      <c r="BJ290" s="17" t="s">
        <v>79</v>
      </c>
      <c r="BK290" s="163">
        <f>ROUND(I290*H290,2)</f>
        <v>0</v>
      </c>
      <c r="BL290" s="17" t="s">
        <v>155</v>
      </c>
      <c r="BM290" s="162" t="s">
        <v>426</v>
      </c>
    </row>
    <row r="291" spans="1:65" s="13" customFormat="1">
      <c r="B291" s="164"/>
      <c r="D291" s="165" t="s">
        <v>157</v>
      </c>
      <c r="F291" s="167" t="s">
        <v>427</v>
      </c>
      <c r="H291" s="168">
        <v>2063.404</v>
      </c>
      <c r="I291" s="169"/>
      <c r="L291" s="164"/>
      <c r="M291" s="170"/>
      <c r="N291" s="171"/>
      <c r="O291" s="171"/>
      <c r="P291" s="171"/>
      <c r="Q291" s="171"/>
      <c r="R291" s="171"/>
      <c r="S291" s="171"/>
      <c r="T291" s="172"/>
      <c r="AT291" s="166" t="s">
        <v>157</v>
      </c>
      <c r="AU291" s="166" t="s">
        <v>81</v>
      </c>
      <c r="AV291" s="13" t="s">
        <v>81</v>
      </c>
      <c r="AW291" s="13" t="s">
        <v>3</v>
      </c>
      <c r="AX291" s="13" t="s">
        <v>79</v>
      </c>
      <c r="AY291" s="166" t="s">
        <v>149</v>
      </c>
    </row>
    <row r="292" spans="1:65" s="2" customFormat="1" ht="44.25" customHeight="1">
      <c r="A292" s="32"/>
      <c r="B292" s="149"/>
      <c r="C292" s="150" t="s">
        <v>428</v>
      </c>
      <c r="D292" s="150" t="s">
        <v>151</v>
      </c>
      <c r="E292" s="151" t="s">
        <v>429</v>
      </c>
      <c r="F292" s="152" t="s">
        <v>430</v>
      </c>
      <c r="G292" s="153" t="s">
        <v>187</v>
      </c>
      <c r="H292" s="154">
        <v>147.386</v>
      </c>
      <c r="I292" s="155"/>
      <c r="J292" s="156">
        <f>ROUND(I292*H292,2)</f>
        <v>0</v>
      </c>
      <c r="K292" s="157"/>
      <c r="L292" s="33"/>
      <c r="M292" s="158" t="s">
        <v>1</v>
      </c>
      <c r="N292" s="159" t="s">
        <v>37</v>
      </c>
      <c r="O292" s="58"/>
      <c r="P292" s="160">
        <f>O292*H292</f>
        <v>0</v>
      </c>
      <c r="Q292" s="160">
        <v>0</v>
      </c>
      <c r="R292" s="160">
        <f>Q292*H292</f>
        <v>0</v>
      </c>
      <c r="S292" s="160">
        <v>0</v>
      </c>
      <c r="T292" s="161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62" t="s">
        <v>155</v>
      </c>
      <c r="AT292" s="162" t="s">
        <v>151</v>
      </c>
      <c r="AU292" s="162" t="s">
        <v>81</v>
      </c>
      <c r="AY292" s="17" t="s">
        <v>149</v>
      </c>
      <c r="BE292" s="163">
        <f>IF(N292="základní",J292,0)</f>
        <v>0</v>
      </c>
      <c r="BF292" s="163">
        <f>IF(N292="snížená",J292,0)</f>
        <v>0</v>
      </c>
      <c r="BG292" s="163">
        <f>IF(N292="zákl. přenesená",J292,0)</f>
        <v>0</v>
      </c>
      <c r="BH292" s="163">
        <f>IF(N292="sníž. přenesená",J292,0)</f>
        <v>0</v>
      </c>
      <c r="BI292" s="163">
        <f>IF(N292="nulová",J292,0)</f>
        <v>0</v>
      </c>
      <c r="BJ292" s="17" t="s">
        <v>79</v>
      </c>
      <c r="BK292" s="163">
        <f>ROUND(I292*H292,2)</f>
        <v>0</v>
      </c>
      <c r="BL292" s="17" t="s">
        <v>155</v>
      </c>
      <c r="BM292" s="162" t="s">
        <v>431</v>
      </c>
    </row>
    <row r="293" spans="1:65" s="12" customFormat="1" ht="22.9" customHeight="1">
      <c r="B293" s="136"/>
      <c r="D293" s="137" t="s">
        <v>71</v>
      </c>
      <c r="E293" s="147" t="s">
        <v>432</v>
      </c>
      <c r="F293" s="147" t="s">
        <v>433</v>
      </c>
      <c r="I293" s="139"/>
      <c r="J293" s="148">
        <f>BK293</f>
        <v>0</v>
      </c>
      <c r="L293" s="136"/>
      <c r="M293" s="141"/>
      <c r="N293" s="142"/>
      <c r="O293" s="142"/>
      <c r="P293" s="143">
        <f>P294</f>
        <v>0</v>
      </c>
      <c r="Q293" s="142"/>
      <c r="R293" s="143">
        <f>R294</f>
        <v>0</v>
      </c>
      <c r="S293" s="142"/>
      <c r="T293" s="144">
        <f>T294</f>
        <v>0</v>
      </c>
      <c r="AR293" s="137" t="s">
        <v>79</v>
      </c>
      <c r="AT293" s="145" t="s">
        <v>71</v>
      </c>
      <c r="AU293" s="145" t="s">
        <v>79</v>
      </c>
      <c r="AY293" s="137" t="s">
        <v>149</v>
      </c>
      <c r="BK293" s="146">
        <f>BK294</f>
        <v>0</v>
      </c>
    </row>
    <row r="294" spans="1:65" s="2" customFormat="1" ht="55.5" customHeight="1">
      <c r="A294" s="32"/>
      <c r="B294" s="149"/>
      <c r="C294" s="150" t="s">
        <v>434</v>
      </c>
      <c r="D294" s="150" t="s">
        <v>151</v>
      </c>
      <c r="E294" s="151" t="s">
        <v>435</v>
      </c>
      <c r="F294" s="152" t="s">
        <v>436</v>
      </c>
      <c r="G294" s="153" t="s">
        <v>187</v>
      </c>
      <c r="H294" s="154">
        <v>446.05700000000002</v>
      </c>
      <c r="I294" s="155"/>
      <c r="J294" s="156">
        <f>ROUND(I294*H294,2)</f>
        <v>0</v>
      </c>
      <c r="K294" s="157"/>
      <c r="L294" s="33"/>
      <c r="M294" s="158" t="s">
        <v>1</v>
      </c>
      <c r="N294" s="159" t="s">
        <v>37</v>
      </c>
      <c r="O294" s="58"/>
      <c r="P294" s="160">
        <f>O294*H294</f>
        <v>0</v>
      </c>
      <c r="Q294" s="160">
        <v>0</v>
      </c>
      <c r="R294" s="160">
        <f>Q294*H294</f>
        <v>0</v>
      </c>
      <c r="S294" s="160">
        <v>0</v>
      </c>
      <c r="T294" s="161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2" t="s">
        <v>155</v>
      </c>
      <c r="AT294" s="162" t="s">
        <v>151</v>
      </c>
      <c r="AU294" s="162" t="s">
        <v>81</v>
      </c>
      <c r="AY294" s="17" t="s">
        <v>149</v>
      </c>
      <c r="BE294" s="163">
        <f>IF(N294="základní",J294,0)</f>
        <v>0</v>
      </c>
      <c r="BF294" s="163">
        <f>IF(N294="snížená",J294,0)</f>
        <v>0</v>
      </c>
      <c r="BG294" s="163">
        <f>IF(N294="zákl. přenesená",J294,0)</f>
        <v>0</v>
      </c>
      <c r="BH294" s="163">
        <f>IF(N294="sníž. přenesená",J294,0)</f>
        <v>0</v>
      </c>
      <c r="BI294" s="163">
        <f>IF(N294="nulová",J294,0)</f>
        <v>0</v>
      </c>
      <c r="BJ294" s="17" t="s">
        <v>79</v>
      </c>
      <c r="BK294" s="163">
        <f>ROUND(I294*H294,2)</f>
        <v>0</v>
      </c>
      <c r="BL294" s="17" t="s">
        <v>155</v>
      </c>
      <c r="BM294" s="162" t="s">
        <v>437</v>
      </c>
    </row>
    <row r="295" spans="1:65" s="12" customFormat="1" ht="25.9" customHeight="1">
      <c r="B295" s="136"/>
      <c r="D295" s="137" t="s">
        <v>71</v>
      </c>
      <c r="E295" s="138" t="s">
        <v>438</v>
      </c>
      <c r="F295" s="138" t="s">
        <v>438</v>
      </c>
      <c r="I295" s="139"/>
      <c r="J295" s="140">
        <f>BK295</f>
        <v>0</v>
      </c>
      <c r="L295" s="136"/>
      <c r="M295" s="141"/>
      <c r="N295" s="142"/>
      <c r="O295" s="142"/>
      <c r="P295" s="143">
        <f>P296+P336+P384+P467+P475+P477+P479+P481+P516+P518+P526+P577+P588+P595+P610+P652+P672</f>
        <v>0</v>
      </c>
      <c r="Q295" s="142"/>
      <c r="R295" s="143">
        <f>R296+R336+R384+R467+R475+R477+R479+R481+R516+R518+R526+R577+R588+R595+R610+R652+R672</f>
        <v>54.020863059999996</v>
      </c>
      <c r="S295" s="142"/>
      <c r="T295" s="144">
        <f>T296+T336+T384+T467+T475+T477+T479+T481+T516+T518+T526+T577+T588+T595+T610+T652+T672</f>
        <v>21.481692489999997</v>
      </c>
      <c r="AR295" s="137" t="s">
        <v>81</v>
      </c>
      <c r="AT295" s="145" t="s">
        <v>71</v>
      </c>
      <c r="AU295" s="145" t="s">
        <v>72</v>
      </c>
      <c r="AY295" s="137" t="s">
        <v>149</v>
      </c>
      <c r="BK295" s="146">
        <f>BK296+BK336+BK384+BK467+BK475+BK477+BK479+BK481+BK516+BK518+BK526+BK577+BK588+BK595+BK610+BK652+BK672</f>
        <v>0</v>
      </c>
    </row>
    <row r="296" spans="1:65" s="12" customFormat="1" ht="22.9" customHeight="1">
      <c r="B296" s="136"/>
      <c r="D296" s="137" t="s">
        <v>71</v>
      </c>
      <c r="E296" s="147" t="s">
        <v>439</v>
      </c>
      <c r="F296" s="147" t="s">
        <v>440</v>
      </c>
      <c r="I296" s="139"/>
      <c r="J296" s="148">
        <f>BK296</f>
        <v>0</v>
      </c>
      <c r="L296" s="136"/>
      <c r="M296" s="141"/>
      <c r="N296" s="142"/>
      <c r="O296" s="142"/>
      <c r="P296" s="143">
        <f>SUM(P297:P335)</f>
        <v>0</v>
      </c>
      <c r="Q296" s="142"/>
      <c r="R296" s="143">
        <f>SUM(R297:R335)</f>
        <v>3.68577054</v>
      </c>
      <c r="S296" s="142"/>
      <c r="T296" s="144">
        <f>SUM(T297:T335)</f>
        <v>0.26624400000000004</v>
      </c>
      <c r="AR296" s="137" t="s">
        <v>81</v>
      </c>
      <c r="AT296" s="145" t="s">
        <v>71</v>
      </c>
      <c r="AU296" s="145" t="s">
        <v>79</v>
      </c>
      <c r="AY296" s="137" t="s">
        <v>149</v>
      </c>
      <c r="BK296" s="146">
        <f>SUM(BK297:BK335)</f>
        <v>0</v>
      </c>
    </row>
    <row r="297" spans="1:65" s="2" customFormat="1" ht="37.9" customHeight="1">
      <c r="A297" s="32"/>
      <c r="B297" s="149"/>
      <c r="C297" s="150" t="s">
        <v>441</v>
      </c>
      <c r="D297" s="150" t="s">
        <v>151</v>
      </c>
      <c r="E297" s="151" t="s">
        <v>442</v>
      </c>
      <c r="F297" s="152" t="s">
        <v>443</v>
      </c>
      <c r="G297" s="153" t="s">
        <v>154</v>
      </c>
      <c r="H297" s="154">
        <v>256.5</v>
      </c>
      <c r="I297" s="155"/>
      <c r="J297" s="156">
        <f>ROUND(I297*H297,2)</f>
        <v>0</v>
      </c>
      <c r="K297" s="157"/>
      <c r="L297" s="33"/>
      <c r="M297" s="158" t="s">
        <v>1</v>
      </c>
      <c r="N297" s="159" t="s">
        <v>37</v>
      </c>
      <c r="O297" s="58"/>
      <c r="P297" s="160">
        <f>O297*H297</f>
        <v>0</v>
      </c>
      <c r="Q297" s="160">
        <v>0</v>
      </c>
      <c r="R297" s="160">
        <f>Q297*H297</f>
        <v>0</v>
      </c>
      <c r="S297" s="160">
        <v>0</v>
      </c>
      <c r="T297" s="161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62" t="s">
        <v>242</v>
      </c>
      <c r="AT297" s="162" t="s">
        <v>151</v>
      </c>
      <c r="AU297" s="162" t="s">
        <v>81</v>
      </c>
      <c r="AY297" s="17" t="s">
        <v>149</v>
      </c>
      <c r="BE297" s="163">
        <f>IF(N297="základní",J297,0)</f>
        <v>0</v>
      </c>
      <c r="BF297" s="163">
        <f>IF(N297="snížená",J297,0)</f>
        <v>0</v>
      </c>
      <c r="BG297" s="163">
        <f>IF(N297="zákl. přenesená",J297,0)</f>
        <v>0</v>
      </c>
      <c r="BH297" s="163">
        <f>IF(N297="sníž. přenesená",J297,0)</f>
        <v>0</v>
      </c>
      <c r="BI297" s="163">
        <f>IF(N297="nulová",J297,0)</f>
        <v>0</v>
      </c>
      <c r="BJ297" s="17" t="s">
        <v>79</v>
      </c>
      <c r="BK297" s="163">
        <f>ROUND(I297*H297,2)</f>
        <v>0</v>
      </c>
      <c r="BL297" s="17" t="s">
        <v>242</v>
      </c>
      <c r="BM297" s="162" t="s">
        <v>444</v>
      </c>
    </row>
    <row r="298" spans="1:65" s="15" customFormat="1">
      <c r="B298" s="181"/>
      <c r="D298" s="165" t="s">
        <v>157</v>
      </c>
      <c r="E298" s="182" t="s">
        <v>1</v>
      </c>
      <c r="F298" s="183" t="s">
        <v>445</v>
      </c>
      <c r="H298" s="182" t="s">
        <v>1</v>
      </c>
      <c r="I298" s="184"/>
      <c r="L298" s="181"/>
      <c r="M298" s="185"/>
      <c r="N298" s="186"/>
      <c r="O298" s="186"/>
      <c r="P298" s="186"/>
      <c r="Q298" s="186"/>
      <c r="R298" s="186"/>
      <c r="S298" s="186"/>
      <c r="T298" s="187"/>
      <c r="AT298" s="182" t="s">
        <v>157</v>
      </c>
      <c r="AU298" s="182" t="s">
        <v>81</v>
      </c>
      <c r="AV298" s="15" t="s">
        <v>79</v>
      </c>
      <c r="AW298" s="15" t="s">
        <v>29</v>
      </c>
      <c r="AX298" s="15" t="s">
        <v>72</v>
      </c>
      <c r="AY298" s="182" t="s">
        <v>149</v>
      </c>
    </row>
    <row r="299" spans="1:65" s="13" customFormat="1">
      <c r="B299" s="164"/>
      <c r="D299" s="165" t="s">
        <v>157</v>
      </c>
      <c r="E299" s="166" t="s">
        <v>1</v>
      </c>
      <c r="F299" s="167" t="s">
        <v>446</v>
      </c>
      <c r="H299" s="168">
        <v>256.5</v>
      </c>
      <c r="I299" s="169"/>
      <c r="L299" s="164"/>
      <c r="M299" s="170"/>
      <c r="N299" s="171"/>
      <c r="O299" s="171"/>
      <c r="P299" s="171"/>
      <c r="Q299" s="171"/>
      <c r="R299" s="171"/>
      <c r="S299" s="171"/>
      <c r="T299" s="172"/>
      <c r="AT299" s="166" t="s">
        <v>157</v>
      </c>
      <c r="AU299" s="166" t="s">
        <v>81</v>
      </c>
      <c r="AV299" s="13" t="s">
        <v>81</v>
      </c>
      <c r="AW299" s="13" t="s">
        <v>29</v>
      </c>
      <c r="AX299" s="13" t="s">
        <v>79</v>
      </c>
      <c r="AY299" s="166" t="s">
        <v>149</v>
      </c>
    </row>
    <row r="300" spans="1:65" s="2" customFormat="1" ht="16.5" customHeight="1">
      <c r="A300" s="32"/>
      <c r="B300" s="149"/>
      <c r="C300" s="188" t="s">
        <v>447</v>
      </c>
      <c r="D300" s="188" t="s">
        <v>212</v>
      </c>
      <c r="E300" s="189" t="s">
        <v>448</v>
      </c>
      <c r="F300" s="190" t="s">
        <v>449</v>
      </c>
      <c r="G300" s="191" t="s">
        <v>187</v>
      </c>
      <c r="H300" s="192">
        <v>7.6999999999999999E-2</v>
      </c>
      <c r="I300" s="193"/>
      <c r="J300" s="194">
        <f>ROUND(I300*H300,2)</f>
        <v>0</v>
      </c>
      <c r="K300" s="195"/>
      <c r="L300" s="196"/>
      <c r="M300" s="197" t="s">
        <v>1</v>
      </c>
      <c r="N300" s="198" t="s">
        <v>37</v>
      </c>
      <c r="O300" s="58"/>
      <c r="P300" s="160">
        <f>O300*H300</f>
        <v>0</v>
      </c>
      <c r="Q300" s="160">
        <v>1</v>
      </c>
      <c r="R300" s="160">
        <f>Q300*H300</f>
        <v>7.6999999999999999E-2</v>
      </c>
      <c r="S300" s="160">
        <v>0</v>
      </c>
      <c r="T300" s="161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62" t="s">
        <v>327</v>
      </c>
      <c r="AT300" s="162" t="s">
        <v>212</v>
      </c>
      <c r="AU300" s="162" t="s">
        <v>81</v>
      </c>
      <c r="AY300" s="17" t="s">
        <v>149</v>
      </c>
      <c r="BE300" s="163">
        <f>IF(N300="základní",J300,0)</f>
        <v>0</v>
      </c>
      <c r="BF300" s="163">
        <f>IF(N300="snížená",J300,0)</f>
        <v>0</v>
      </c>
      <c r="BG300" s="163">
        <f>IF(N300="zákl. přenesená",J300,0)</f>
        <v>0</v>
      </c>
      <c r="BH300" s="163">
        <f>IF(N300="sníž. přenesená",J300,0)</f>
        <v>0</v>
      </c>
      <c r="BI300" s="163">
        <f>IF(N300="nulová",J300,0)</f>
        <v>0</v>
      </c>
      <c r="BJ300" s="17" t="s">
        <v>79</v>
      </c>
      <c r="BK300" s="163">
        <f>ROUND(I300*H300,2)</f>
        <v>0</v>
      </c>
      <c r="BL300" s="17" t="s">
        <v>242</v>
      </c>
      <c r="BM300" s="162" t="s">
        <v>450</v>
      </c>
    </row>
    <row r="301" spans="1:65" s="13" customFormat="1">
      <c r="B301" s="164"/>
      <c r="D301" s="165" t="s">
        <v>157</v>
      </c>
      <c r="E301" s="166" t="s">
        <v>1</v>
      </c>
      <c r="F301" s="167" t="s">
        <v>451</v>
      </c>
      <c r="H301" s="168">
        <v>7.6999999999999999E-2</v>
      </c>
      <c r="I301" s="169"/>
      <c r="L301" s="164"/>
      <c r="M301" s="170"/>
      <c r="N301" s="171"/>
      <c r="O301" s="171"/>
      <c r="P301" s="171"/>
      <c r="Q301" s="171"/>
      <c r="R301" s="171"/>
      <c r="S301" s="171"/>
      <c r="T301" s="172"/>
      <c r="AT301" s="166" t="s">
        <v>157</v>
      </c>
      <c r="AU301" s="166" t="s">
        <v>81</v>
      </c>
      <c r="AV301" s="13" t="s">
        <v>81</v>
      </c>
      <c r="AW301" s="13" t="s">
        <v>29</v>
      </c>
      <c r="AX301" s="13" t="s">
        <v>79</v>
      </c>
      <c r="AY301" s="166" t="s">
        <v>149</v>
      </c>
    </row>
    <row r="302" spans="1:65" s="2" customFormat="1" ht="33" customHeight="1">
      <c r="A302" s="32"/>
      <c r="B302" s="149"/>
      <c r="C302" s="150" t="s">
        <v>452</v>
      </c>
      <c r="D302" s="150" t="s">
        <v>151</v>
      </c>
      <c r="E302" s="151" t="s">
        <v>453</v>
      </c>
      <c r="F302" s="152" t="s">
        <v>454</v>
      </c>
      <c r="G302" s="153" t="s">
        <v>154</v>
      </c>
      <c r="H302" s="154">
        <v>30.45</v>
      </c>
      <c r="I302" s="155"/>
      <c r="J302" s="156">
        <f>ROUND(I302*H302,2)</f>
        <v>0</v>
      </c>
      <c r="K302" s="157"/>
      <c r="L302" s="33"/>
      <c r="M302" s="158" t="s">
        <v>1</v>
      </c>
      <c r="N302" s="159" t="s">
        <v>37</v>
      </c>
      <c r="O302" s="58"/>
      <c r="P302" s="160">
        <f>O302*H302</f>
        <v>0</v>
      </c>
      <c r="Q302" s="160">
        <v>0</v>
      </c>
      <c r="R302" s="160">
        <f>Q302*H302</f>
        <v>0</v>
      </c>
      <c r="S302" s="160">
        <v>0</v>
      </c>
      <c r="T302" s="161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2" t="s">
        <v>242</v>
      </c>
      <c r="AT302" s="162" t="s">
        <v>151</v>
      </c>
      <c r="AU302" s="162" t="s">
        <v>81</v>
      </c>
      <c r="AY302" s="17" t="s">
        <v>149</v>
      </c>
      <c r="BE302" s="163">
        <f>IF(N302="základní",J302,0)</f>
        <v>0</v>
      </c>
      <c r="BF302" s="163">
        <f>IF(N302="snížená",J302,0)</f>
        <v>0</v>
      </c>
      <c r="BG302" s="163">
        <f>IF(N302="zákl. přenesená",J302,0)</f>
        <v>0</v>
      </c>
      <c r="BH302" s="163">
        <f>IF(N302="sníž. přenesená",J302,0)</f>
        <v>0</v>
      </c>
      <c r="BI302" s="163">
        <f>IF(N302="nulová",J302,0)</f>
        <v>0</v>
      </c>
      <c r="BJ302" s="17" t="s">
        <v>79</v>
      </c>
      <c r="BK302" s="163">
        <f>ROUND(I302*H302,2)</f>
        <v>0</v>
      </c>
      <c r="BL302" s="17" t="s">
        <v>242</v>
      </c>
      <c r="BM302" s="162" t="s">
        <v>455</v>
      </c>
    </row>
    <row r="303" spans="1:65" s="15" customFormat="1">
      <c r="B303" s="181"/>
      <c r="D303" s="165" t="s">
        <v>157</v>
      </c>
      <c r="E303" s="182" t="s">
        <v>1</v>
      </c>
      <c r="F303" s="183" t="s">
        <v>456</v>
      </c>
      <c r="H303" s="182" t="s">
        <v>1</v>
      </c>
      <c r="I303" s="184"/>
      <c r="L303" s="181"/>
      <c r="M303" s="185"/>
      <c r="N303" s="186"/>
      <c r="O303" s="186"/>
      <c r="P303" s="186"/>
      <c r="Q303" s="186"/>
      <c r="R303" s="186"/>
      <c r="S303" s="186"/>
      <c r="T303" s="187"/>
      <c r="AT303" s="182" t="s">
        <v>157</v>
      </c>
      <c r="AU303" s="182" t="s">
        <v>81</v>
      </c>
      <c r="AV303" s="15" t="s">
        <v>79</v>
      </c>
      <c r="AW303" s="15" t="s">
        <v>29</v>
      </c>
      <c r="AX303" s="15" t="s">
        <v>72</v>
      </c>
      <c r="AY303" s="182" t="s">
        <v>149</v>
      </c>
    </row>
    <row r="304" spans="1:65" s="13" customFormat="1">
      <c r="B304" s="164"/>
      <c r="D304" s="165" t="s">
        <v>157</v>
      </c>
      <c r="E304" s="166" t="s">
        <v>1</v>
      </c>
      <c r="F304" s="167" t="s">
        <v>457</v>
      </c>
      <c r="H304" s="168">
        <v>30.45</v>
      </c>
      <c r="I304" s="169"/>
      <c r="L304" s="164"/>
      <c r="M304" s="170"/>
      <c r="N304" s="171"/>
      <c r="O304" s="171"/>
      <c r="P304" s="171"/>
      <c r="Q304" s="171"/>
      <c r="R304" s="171"/>
      <c r="S304" s="171"/>
      <c r="T304" s="172"/>
      <c r="AT304" s="166" t="s">
        <v>157</v>
      </c>
      <c r="AU304" s="166" t="s">
        <v>81</v>
      </c>
      <c r="AV304" s="13" t="s">
        <v>81</v>
      </c>
      <c r="AW304" s="13" t="s">
        <v>29</v>
      </c>
      <c r="AX304" s="13" t="s">
        <v>79</v>
      </c>
      <c r="AY304" s="166" t="s">
        <v>149</v>
      </c>
    </row>
    <row r="305" spans="1:65" s="2" customFormat="1" ht="16.5" customHeight="1">
      <c r="A305" s="32"/>
      <c r="B305" s="149"/>
      <c r="C305" s="188" t="s">
        <v>458</v>
      </c>
      <c r="D305" s="188" t="s">
        <v>212</v>
      </c>
      <c r="E305" s="189" t="s">
        <v>448</v>
      </c>
      <c r="F305" s="190" t="s">
        <v>449</v>
      </c>
      <c r="G305" s="191" t="s">
        <v>187</v>
      </c>
      <c r="H305" s="192">
        <v>1.0999999999999999E-2</v>
      </c>
      <c r="I305" s="193"/>
      <c r="J305" s="194">
        <f>ROUND(I305*H305,2)</f>
        <v>0</v>
      </c>
      <c r="K305" s="195"/>
      <c r="L305" s="196"/>
      <c r="M305" s="197" t="s">
        <v>1</v>
      </c>
      <c r="N305" s="198" t="s">
        <v>37</v>
      </c>
      <c r="O305" s="58"/>
      <c r="P305" s="160">
        <f>O305*H305</f>
        <v>0</v>
      </c>
      <c r="Q305" s="160">
        <v>1</v>
      </c>
      <c r="R305" s="160">
        <f>Q305*H305</f>
        <v>1.0999999999999999E-2</v>
      </c>
      <c r="S305" s="160">
        <v>0</v>
      </c>
      <c r="T305" s="161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62" t="s">
        <v>327</v>
      </c>
      <c r="AT305" s="162" t="s">
        <v>212</v>
      </c>
      <c r="AU305" s="162" t="s">
        <v>81</v>
      </c>
      <c r="AY305" s="17" t="s">
        <v>149</v>
      </c>
      <c r="BE305" s="163">
        <f>IF(N305="základní",J305,0)</f>
        <v>0</v>
      </c>
      <c r="BF305" s="163">
        <f>IF(N305="snížená",J305,0)</f>
        <v>0</v>
      </c>
      <c r="BG305" s="163">
        <f>IF(N305="zákl. přenesená",J305,0)</f>
        <v>0</v>
      </c>
      <c r="BH305" s="163">
        <f>IF(N305="sníž. přenesená",J305,0)</f>
        <v>0</v>
      </c>
      <c r="BI305" s="163">
        <f>IF(N305="nulová",J305,0)</f>
        <v>0</v>
      </c>
      <c r="BJ305" s="17" t="s">
        <v>79</v>
      </c>
      <c r="BK305" s="163">
        <f>ROUND(I305*H305,2)</f>
        <v>0</v>
      </c>
      <c r="BL305" s="17" t="s">
        <v>242</v>
      </c>
      <c r="BM305" s="162" t="s">
        <v>459</v>
      </c>
    </row>
    <row r="306" spans="1:65" s="13" customFormat="1">
      <c r="B306" s="164"/>
      <c r="D306" s="165" t="s">
        <v>157</v>
      </c>
      <c r="E306" s="166" t="s">
        <v>1</v>
      </c>
      <c r="F306" s="167" t="s">
        <v>460</v>
      </c>
      <c r="H306" s="168">
        <v>1.0999999999999999E-2</v>
      </c>
      <c r="I306" s="169"/>
      <c r="L306" s="164"/>
      <c r="M306" s="170"/>
      <c r="N306" s="171"/>
      <c r="O306" s="171"/>
      <c r="P306" s="171"/>
      <c r="Q306" s="171"/>
      <c r="R306" s="171"/>
      <c r="S306" s="171"/>
      <c r="T306" s="172"/>
      <c r="AT306" s="166" t="s">
        <v>157</v>
      </c>
      <c r="AU306" s="166" t="s">
        <v>81</v>
      </c>
      <c r="AV306" s="13" t="s">
        <v>81</v>
      </c>
      <c r="AW306" s="13" t="s">
        <v>29</v>
      </c>
      <c r="AX306" s="13" t="s">
        <v>79</v>
      </c>
      <c r="AY306" s="166" t="s">
        <v>149</v>
      </c>
    </row>
    <row r="307" spans="1:65" s="2" customFormat="1" ht="24.2" customHeight="1">
      <c r="A307" s="32"/>
      <c r="B307" s="149"/>
      <c r="C307" s="150" t="s">
        <v>461</v>
      </c>
      <c r="D307" s="150" t="s">
        <v>151</v>
      </c>
      <c r="E307" s="151" t="s">
        <v>462</v>
      </c>
      <c r="F307" s="152" t="s">
        <v>463</v>
      </c>
      <c r="G307" s="153" t="s">
        <v>154</v>
      </c>
      <c r="H307" s="154">
        <v>66.561000000000007</v>
      </c>
      <c r="I307" s="155"/>
      <c r="J307" s="156">
        <f>ROUND(I307*H307,2)</f>
        <v>0</v>
      </c>
      <c r="K307" s="157"/>
      <c r="L307" s="33"/>
      <c r="M307" s="158" t="s">
        <v>1</v>
      </c>
      <c r="N307" s="159" t="s">
        <v>37</v>
      </c>
      <c r="O307" s="58"/>
      <c r="P307" s="160">
        <f>O307*H307</f>
        <v>0</v>
      </c>
      <c r="Q307" s="160">
        <v>0</v>
      </c>
      <c r="R307" s="160">
        <f>Q307*H307</f>
        <v>0</v>
      </c>
      <c r="S307" s="160">
        <v>4.0000000000000001E-3</v>
      </c>
      <c r="T307" s="161">
        <f>S307*H307</f>
        <v>0.26624400000000004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2" t="s">
        <v>242</v>
      </c>
      <c r="AT307" s="162" t="s">
        <v>151</v>
      </c>
      <c r="AU307" s="162" t="s">
        <v>81</v>
      </c>
      <c r="AY307" s="17" t="s">
        <v>149</v>
      </c>
      <c r="BE307" s="163">
        <f>IF(N307="základní",J307,0)</f>
        <v>0</v>
      </c>
      <c r="BF307" s="163">
        <f>IF(N307="snížená",J307,0)</f>
        <v>0</v>
      </c>
      <c r="BG307" s="163">
        <f>IF(N307="zákl. přenesená",J307,0)</f>
        <v>0</v>
      </c>
      <c r="BH307" s="163">
        <f>IF(N307="sníž. přenesená",J307,0)</f>
        <v>0</v>
      </c>
      <c r="BI307" s="163">
        <f>IF(N307="nulová",J307,0)</f>
        <v>0</v>
      </c>
      <c r="BJ307" s="17" t="s">
        <v>79</v>
      </c>
      <c r="BK307" s="163">
        <f>ROUND(I307*H307,2)</f>
        <v>0</v>
      </c>
      <c r="BL307" s="17" t="s">
        <v>242</v>
      </c>
      <c r="BM307" s="162" t="s">
        <v>464</v>
      </c>
    </row>
    <row r="308" spans="1:65" s="13" customFormat="1">
      <c r="B308" s="164"/>
      <c r="D308" s="165" t="s">
        <v>157</v>
      </c>
      <c r="E308" s="166" t="s">
        <v>1</v>
      </c>
      <c r="F308" s="167" t="s">
        <v>465</v>
      </c>
      <c r="H308" s="168">
        <v>66.561000000000007</v>
      </c>
      <c r="I308" s="169"/>
      <c r="L308" s="164"/>
      <c r="M308" s="170"/>
      <c r="N308" s="171"/>
      <c r="O308" s="171"/>
      <c r="P308" s="171"/>
      <c r="Q308" s="171"/>
      <c r="R308" s="171"/>
      <c r="S308" s="171"/>
      <c r="T308" s="172"/>
      <c r="AT308" s="166" t="s">
        <v>157</v>
      </c>
      <c r="AU308" s="166" t="s">
        <v>81</v>
      </c>
      <c r="AV308" s="13" t="s">
        <v>81</v>
      </c>
      <c r="AW308" s="13" t="s">
        <v>29</v>
      </c>
      <c r="AX308" s="13" t="s">
        <v>79</v>
      </c>
      <c r="AY308" s="166" t="s">
        <v>149</v>
      </c>
    </row>
    <row r="309" spans="1:65" s="2" customFormat="1" ht="24.2" customHeight="1">
      <c r="A309" s="32"/>
      <c r="B309" s="149"/>
      <c r="C309" s="150" t="s">
        <v>466</v>
      </c>
      <c r="D309" s="150" t="s">
        <v>151</v>
      </c>
      <c r="E309" s="151" t="s">
        <v>467</v>
      </c>
      <c r="F309" s="152" t="s">
        <v>468</v>
      </c>
      <c r="G309" s="153" t="s">
        <v>154</v>
      </c>
      <c r="H309" s="154">
        <v>513</v>
      </c>
      <c r="I309" s="155"/>
      <c r="J309" s="156">
        <f>ROUND(I309*H309,2)</f>
        <v>0</v>
      </c>
      <c r="K309" s="157"/>
      <c r="L309" s="33"/>
      <c r="M309" s="158" t="s">
        <v>1</v>
      </c>
      <c r="N309" s="159" t="s">
        <v>37</v>
      </c>
      <c r="O309" s="58"/>
      <c r="P309" s="160">
        <f>O309*H309</f>
        <v>0</v>
      </c>
      <c r="Q309" s="160">
        <v>4.0000000000000002E-4</v>
      </c>
      <c r="R309" s="160">
        <f>Q309*H309</f>
        <v>0.20520000000000002</v>
      </c>
      <c r="S309" s="160">
        <v>0</v>
      </c>
      <c r="T309" s="161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62" t="s">
        <v>242</v>
      </c>
      <c r="AT309" s="162" t="s">
        <v>151</v>
      </c>
      <c r="AU309" s="162" t="s">
        <v>81</v>
      </c>
      <c r="AY309" s="17" t="s">
        <v>149</v>
      </c>
      <c r="BE309" s="163">
        <f>IF(N309="základní",J309,0)</f>
        <v>0</v>
      </c>
      <c r="BF309" s="163">
        <f>IF(N309="snížená",J309,0)</f>
        <v>0</v>
      </c>
      <c r="BG309" s="163">
        <f>IF(N309="zákl. přenesená",J309,0)</f>
        <v>0</v>
      </c>
      <c r="BH309" s="163">
        <f>IF(N309="sníž. přenesená",J309,0)</f>
        <v>0</v>
      </c>
      <c r="BI309" s="163">
        <f>IF(N309="nulová",J309,0)</f>
        <v>0</v>
      </c>
      <c r="BJ309" s="17" t="s">
        <v>79</v>
      </c>
      <c r="BK309" s="163">
        <f>ROUND(I309*H309,2)</f>
        <v>0</v>
      </c>
      <c r="BL309" s="17" t="s">
        <v>242</v>
      </c>
      <c r="BM309" s="162" t="s">
        <v>469</v>
      </c>
    </row>
    <row r="310" spans="1:65" s="13" customFormat="1">
      <c r="B310" s="164"/>
      <c r="D310" s="165" t="s">
        <v>157</v>
      </c>
      <c r="E310" s="166" t="s">
        <v>1</v>
      </c>
      <c r="F310" s="167" t="s">
        <v>470</v>
      </c>
      <c r="H310" s="168">
        <v>513</v>
      </c>
      <c r="I310" s="169"/>
      <c r="L310" s="164"/>
      <c r="M310" s="170"/>
      <c r="N310" s="171"/>
      <c r="O310" s="171"/>
      <c r="P310" s="171"/>
      <c r="Q310" s="171"/>
      <c r="R310" s="171"/>
      <c r="S310" s="171"/>
      <c r="T310" s="172"/>
      <c r="AT310" s="166" t="s">
        <v>157</v>
      </c>
      <c r="AU310" s="166" t="s">
        <v>81</v>
      </c>
      <c r="AV310" s="13" t="s">
        <v>81</v>
      </c>
      <c r="AW310" s="13" t="s">
        <v>29</v>
      </c>
      <c r="AX310" s="13" t="s">
        <v>79</v>
      </c>
      <c r="AY310" s="166" t="s">
        <v>149</v>
      </c>
    </row>
    <row r="311" spans="1:65" s="2" customFormat="1" ht="44.25" customHeight="1">
      <c r="A311" s="32"/>
      <c r="B311" s="149"/>
      <c r="C311" s="188" t="s">
        <v>471</v>
      </c>
      <c r="D311" s="188" t="s">
        <v>212</v>
      </c>
      <c r="E311" s="189" t="s">
        <v>472</v>
      </c>
      <c r="F311" s="190" t="s">
        <v>473</v>
      </c>
      <c r="G311" s="191" t="s">
        <v>154</v>
      </c>
      <c r="H311" s="192">
        <v>294.97500000000002</v>
      </c>
      <c r="I311" s="193"/>
      <c r="J311" s="194">
        <f>ROUND(I311*H311,2)</f>
        <v>0</v>
      </c>
      <c r="K311" s="195"/>
      <c r="L311" s="196"/>
      <c r="M311" s="197" t="s">
        <v>1</v>
      </c>
      <c r="N311" s="198" t="s">
        <v>37</v>
      </c>
      <c r="O311" s="58"/>
      <c r="P311" s="160">
        <f>O311*H311</f>
        <v>0</v>
      </c>
      <c r="Q311" s="160">
        <v>5.4000000000000003E-3</v>
      </c>
      <c r="R311" s="160">
        <f>Q311*H311</f>
        <v>1.5928650000000002</v>
      </c>
      <c r="S311" s="160">
        <v>0</v>
      </c>
      <c r="T311" s="161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62" t="s">
        <v>327</v>
      </c>
      <c r="AT311" s="162" t="s">
        <v>212</v>
      </c>
      <c r="AU311" s="162" t="s">
        <v>81</v>
      </c>
      <c r="AY311" s="17" t="s">
        <v>149</v>
      </c>
      <c r="BE311" s="163">
        <f>IF(N311="základní",J311,0)</f>
        <v>0</v>
      </c>
      <c r="BF311" s="163">
        <f>IF(N311="snížená",J311,0)</f>
        <v>0</v>
      </c>
      <c r="BG311" s="163">
        <f>IF(N311="zákl. přenesená",J311,0)</f>
        <v>0</v>
      </c>
      <c r="BH311" s="163">
        <f>IF(N311="sníž. přenesená",J311,0)</f>
        <v>0</v>
      </c>
      <c r="BI311" s="163">
        <f>IF(N311="nulová",J311,0)</f>
        <v>0</v>
      </c>
      <c r="BJ311" s="17" t="s">
        <v>79</v>
      </c>
      <c r="BK311" s="163">
        <f>ROUND(I311*H311,2)</f>
        <v>0</v>
      </c>
      <c r="BL311" s="17" t="s">
        <v>242</v>
      </c>
      <c r="BM311" s="162" t="s">
        <v>474</v>
      </c>
    </row>
    <row r="312" spans="1:65" s="13" customFormat="1">
      <c r="B312" s="164"/>
      <c r="D312" s="165" t="s">
        <v>157</v>
      </c>
      <c r="E312" s="166" t="s">
        <v>1</v>
      </c>
      <c r="F312" s="167" t="s">
        <v>475</v>
      </c>
      <c r="H312" s="168">
        <v>294.97500000000002</v>
      </c>
      <c r="I312" s="169"/>
      <c r="L312" s="164"/>
      <c r="M312" s="170"/>
      <c r="N312" s="171"/>
      <c r="O312" s="171"/>
      <c r="P312" s="171"/>
      <c r="Q312" s="171"/>
      <c r="R312" s="171"/>
      <c r="S312" s="171"/>
      <c r="T312" s="172"/>
      <c r="AT312" s="166" t="s">
        <v>157</v>
      </c>
      <c r="AU312" s="166" t="s">
        <v>81</v>
      </c>
      <c r="AV312" s="13" t="s">
        <v>81</v>
      </c>
      <c r="AW312" s="13" t="s">
        <v>29</v>
      </c>
      <c r="AX312" s="13" t="s">
        <v>79</v>
      </c>
      <c r="AY312" s="166" t="s">
        <v>149</v>
      </c>
    </row>
    <row r="313" spans="1:65" s="2" customFormat="1" ht="55.5" customHeight="1">
      <c r="A313" s="32"/>
      <c r="B313" s="149"/>
      <c r="C313" s="188" t="s">
        <v>476</v>
      </c>
      <c r="D313" s="188" t="s">
        <v>212</v>
      </c>
      <c r="E313" s="189" t="s">
        <v>477</v>
      </c>
      <c r="F313" s="190" t="s">
        <v>478</v>
      </c>
      <c r="G313" s="191" t="s">
        <v>154</v>
      </c>
      <c r="H313" s="192">
        <v>294.97500000000002</v>
      </c>
      <c r="I313" s="193"/>
      <c r="J313" s="194">
        <f>ROUND(I313*H313,2)</f>
        <v>0</v>
      </c>
      <c r="K313" s="195"/>
      <c r="L313" s="196"/>
      <c r="M313" s="197" t="s">
        <v>1</v>
      </c>
      <c r="N313" s="198" t="s">
        <v>37</v>
      </c>
      <c r="O313" s="58"/>
      <c r="P313" s="160">
        <f>O313*H313</f>
        <v>0</v>
      </c>
      <c r="Q313" s="160">
        <v>4.7000000000000002E-3</v>
      </c>
      <c r="R313" s="160">
        <f>Q313*H313</f>
        <v>1.3863825000000001</v>
      </c>
      <c r="S313" s="160">
        <v>0</v>
      </c>
      <c r="T313" s="161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2" t="s">
        <v>327</v>
      </c>
      <c r="AT313" s="162" t="s">
        <v>212</v>
      </c>
      <c r="AU313" s="162" t="s">
        <v>81</v>
      </c>
      <c r="AY313" s="17" t="s">
        <v>149</v>
      </c>
      <c r="BE313" s="163">
        <f>IF(N313="základní",J313,0)</f>
        <v>0</v>
      </c>
      <c r="BF313" s="163">
        <f>IF(N313="snížená",J313,0)</f>
        <v>0</v>
      </c>
      <c r="BG313" s="163">
        <f>IF(N313="zákl. přenesená",J313,0)</f>
        <v>0</v>
      </c>
      <c r="BH313" s="163">
        <f>IF(N313="sníž. přenesená",J313,0)</f>
        <v>0</v>
      </c>
      <c r="BI313" s="163">
        <f>IF(N313="nulová",J313,0)</f>
        <v>0</v>
      </c>
      <c r="BJ313" s="17" t="s">
        <v>79</v>
      </c>
      <c r="BK313" s="163">
        <f>ROUND(I313*H313,2)</f>
        <v>0</v>
      </c>
      <c r="BL313" s="17" t="s">
        <v>242</v>
      </c>
      <c r="BM313" s="162" t="s">
        <v>479</v>
      </c>
    </row>
    <row r="314" spans="1:65" s="13" customFormat="1">
      <c r="B314" s="164"/>
      <c r="D314" s="165" t="s">
        <v>157</v>
      </c>
      <c r="E314" s="166" t="s">
        <v>1</v>
      </c>
      <c r="F314" s="167" t="s">
        <v>475</v>
      </c>
      <c r="H314" s="168">
        <v>294.97500000000002</v>
      </c>
      <c r="I314" s="169"/>
      <c r="L314" s="164"/>
      <c r="M314" s="170"/>
      <c r="N314" s="171"/>
      <c r="O314" s="171"/>
      <c r="P314" s="171"/>
      <c r="Q314" s="171"/>
      <c r="R314" s="171"/>
      <c r="S314" s="171"/>
      <c r="T314" s="172"/>
      <c r="AT314" s="166" t="s">
        <v>157</v>
      </c>
      <c r="AU314" s="166" t="s">
        <v>81</v>
      </c>
      <c r="AV314" s="13" t="s">
        <v>81</v>
      </c>
      <c r="AW314" s="13" t="s">
        <v>29</v>
      </c>
      <c r="AX314" s="13" t="s">
        <v>79</v>
      </c>
      <c r="AY314" s="166" t="s">
        <v>149</v>
      </c>
    </row>
    <row r="315" spans="1:65" s="2" customFormat="1" ht="24.2" customHeight="1">
      <c r="A315" s="32"/>
      <c r="B315" s="149"/>
      <c r="C315" s="150" t="s">
        <v>480</v>
      </c>
      <c r="D315" s="150" t="s">
        <v>151</v>
      </c>
      <c r="E315" s="151" t="s">
        <v>481</v>
      </c>
      <c r="F315" s="152" t="s">
        <v>482</v>
      </c>
      <c r="G315" s="153" t="s">
        <v>154</v>
      </c>
      <c r="H315" s="154">
        <v>60.9</v>
      </c>
      <c r="I315" s="155"/>
      <c r="J315" s="156">
        <f>ROUND(I315*H315,2)</f>
        <v>0</v>
      </c>
      <c r="K315" s="157"/>
      <c r="L315" s="33"/>
      <c r="M315" s="158" t="s">
        <v>1</v>
      </c>
      <c r="N315" s="159" t="s">
        <v>37</v>
      </c>
      <c r="O315" s="58"/>
      <c r="P315" s="160">
        <f>O315*H315</f>
        <v>0</v>
      </c>
      <c r="Q315" s="160">
        <v>4.0000000000000002E-4</v>
      </c>
      <c r="R315" s="160">
        <f>Q315*H315</f>
        <v>2.436E-2</v>
      </c>
      <c r="S315" s="160">
        <v>0</v>
      </c>
      <c r="T315" s="161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62" t="s">
        <v>242</v>
      </c>
      <c r="AT315" s="162" t="s">
        <v>151</v>
      </c>
      <c r="AU315" s="162" t="s">
        <v>81</v>
      </c>
      <c r="AY315" s="17" t="s">
        <v>149</v>
      </c>
      <c r="BE315" s="163">
        <f>IF(N315="základní",J315,0)</f>
        <v>0</v>
      </c>
      <c r="BF315" s="163">
        <f>IF(N315="snížená",J315,0)</f>
        <v>0</v>
      </c>
      <c r="BG315" s="163">
        <f>IF(N315="zákl. přenesená",J315,0)</f>
        <v>0</v>
      </c>
      <c r="BH315" s="163">
        <f>IF(N315="sníž. přenesená",J315,0)</f>
        <v>0</v>
      </c>
      <c r="BI315" s="163">
        <f>IF(N315="nulová",J315,0)</f>
        <v>0</v>
      </c>
      <c r="BJ315" s="17" t="s">
        <v>79</v>
      </c>
      <c r="BK315" s="163">
        <f>ROUND(I315*H315,2)</f>
        <v>0</v>
      </c>
      <c r="BL315" s="17" t="s">
        <v>242</v>
      </c>
      <c r="BM315" s="162" t="s">
        <v>483</v>
      </c>
    </row>
    <row r="316" spans="1:65" s="15" customFormat="1">
      <c r="B316" s="181"/>
      <c r="D316" s="165" t="s">
        <v>157</v>
      </c>
      <c r="E316" s="182" t="s">
        <v>1</v>
      </c>
      <c r="F316" s="183" t="s">
        <v>456</v>
      </c>
      <c r="H316" s="182" t="s">
        <v>1</v>
      </c>
      <c r="I316" s="184"/>
      <c r="L316" s="181"/>
      <c r="M316" s="185"/>
      <c r="N316" s="186"/>
      <c r="O316" s="186"/>
      <c r="P316" s="186"/>
      <c r="Q316" s="186"/>
      <c r="R316" s="186"/>
      <c r="S316" s="186"/>
      <c r="T316" s="187"/>
      <c r="AT316" s="182" t="s">
        <v>157</v>
      </c>
      <c r="AU316" s="182" t="s">
        <v>81</v>
      </c>
      <c r="AV316" s="15" t="s">
        <v>79</v>
      </c>
      <c r="AW316" s="15" t="s">
        <v>29</v>
      </c>
      <c r="AX316" s="15" t="s">
        <v>72</v>
      </c>
      <c r="AY316" s="182" t="s">
        <v>149</v>
      </c>
    </row>
    <row r="317" spans="1:65" s="13" customFormat="1">
      <c r="B317" s="164"/>
      <c r="D317" s="165" t="s">
        <v>157</v>
      </c>
      <c r="E317" s="166" t="s">
        <v>1</v>
      </c>
      <c r="F317" s="167" t="s">
        <v>484</v>
      </c>
      <c r="H317" s="168">
        <v>60.9</v>
      </c>
      <c r="I317" s="169"/>
      <c r="L317" s="164"/>
      <c r="M317" s="170"/>
      <c r="N317" s="171"/>
      <c r="O317" s="171"/>
      <c r="P317" s="171"/>
      <c r="Q317" s="171"/>
      <c r="R317" s="171"/>
      <c r="S317" s="171"/>
      <c r="T317" s="172"/>
      <c r="AT317" s="166" t="s">
        <v>157</v>
      </c>
      <c r="AU317" s="166" t="s">
        <v>81</v>
      </c>
      <c r="AV317" s="13" t="s">
        <v>81</v>
      </c>
      <c r="AW317" s="13" t="s">
        <v>29</v>
      </c>
      <c r="AX317" s="13" t="s">
        <v>79</v>
      </c>
      <c r="AY317" s="166" t="s">
        <v>149</v>
      </c>
    </row>
    <row r="318" spans="1:65" s="2" customFormat="1" ht="44.25" customHeight="1">
      <c r="A318" s="32"/>
      <c r="B318" s="149"/>
      <c r="C318" s="188" t="s">
        <v>485</v>
      </c>
      <c r="D318" s="188" t="s">
        <v>212</v>
      </c>
      <c r="E318" s="189" t="s">
        <v>472</v>
      </c>
      <c r="F318" s="190" t="s">
        <v>473</v>
      </c>
      <c r="G318" s="191" t="s">
        <v>154</v>
      </c>
      <c r="H318" s="192">
        <v>35.018000000000001</v>
      </c>
      <c r="I318" s="193"/>
      <c r="J318" s="194">
        <f>ROUND(I318*H318,2)</f>
        <v>0</v>
      </c>
      <c r="K318" s="195"/>
      <c r="L318" s="196"/>
      <c r="M318" s="197" t="s">
        <v>1</v>
      </c>
      <c r="N318" s="198" t="s">
        <v>37</v>
      </c>
      <c r="O318" s="58"/>
      <c r="P318" s="160">
        <f>O318*H318</f>
        <v>0</v>
      </c>
      <c r="Q318" s="160">
        <v>5.4000000000000003E-3</v>
      </c>
      <c r="R318" s="160">
        <f>Q318*H318</f>
        <v>0.18909720000000002</v>
      </c>
      <c r="S318" s="160">
        <v>0</v>
      </c>
      <c r="T318" s="161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62" t="s">
        <v>327</v>
      </c>
      <c r="AT318" s="162" t="s">
        <v>212</v>
      </c>
      <c r="AU318" s="162" t="s">
        <v>81</v>
      </c>
      <c r="AY318" s="17" t="s">
        <v>149</v>
      </c>
      <c r="BE318" s="163">
        <f>IF(N318="základní",J318,0)</f>
        <v>0</v>
      </c>
      <c r="BF318" s="163">
        <f>IF(N318="snížená",J318,0)</f>
        <v>0</v>
      </c>
      <c r="BG318" s="163">
        <f>IF(N318="zákl. přenesená",J318,0)</f>
        <v>0</v>
      </c>
      <c r="BH318" s="163">
        <f>IF(N318="sníž. přenesená",J318,0)</f>
        <v>0</v>
      </c>
      <c r="BI318" s="163">
        <f>IF(N318="nulová",J318,0)</f>
        <v>0</v>
      </c>
      <c r="BJ318" s="17" t="s">
        <v>79</v>
      </c>
      <c r="BK318" s="163">
        <f>ROUND(I318*H318,2)</f>
        <v>0</v>
      </c>
      <c r="BL318" s="17" t="s">
        <v>242</v>
      </c>
      <c r="BM318" s="162" t="s">
        <v>486</v>
      </c>
    </row>
    <row r="319" spans="1:65" s="13" customFormat="1">
      <c r="B319" s="164"/>
      <c r="D319" s="165" t="s">
        <v>157</v>
      </c>
      <c r="E319" s="166" t="s">
        <v>1</v>
      </c>
      <c r="F319" s="167" t="s">
        <v>487</v>
      </c>
      <c r="H319" s="168">
        <v>35.018000000000001</v>
      </c>
      <c r="I319" s="169"/>
      <c r="L319" s="164"/>
      <c r="M319" s="170"/>
      <c r="N319" s="171"/>
      <c r="O319" s="171"/>
      <c r="P319" s="171"/>
      <c r="Q319" s="171"/>
      <c r="R319" s="171"/>
      <c r="S319" s="171"/>
      <c r="T319" s="172"/>
      <c r="AT319" s="166" t="s">
        <v>157</v>
      </c>
      <c r="AU319" s="166" t="s">
        <v>81</v>
      </c>
      <c r="AV319" s="13" t="s">
        <v>81</v>
      </c>
      <c r="AW319" s="13" t="s">
        <v>29</v>
      </c>
      <c r="AX319" s="13" t="s">
        <v>79</v>
      </c>
      <c r="AY319" s="166" t="s">
        <v>149</v>
      </c>
    </row>
    <row r="320" spans="1:65" s="2" customFormat="1" ht="55.5" customHeight="1">
      <c r="A320" s="32"/>
      <c r="B320" s="149"/>
      <c r="C320" s="188" t="s">
        <v>488</v>
      </c>
      <c r="D320" s="188" t="s">
        <v>212</v>
      </c>
      <c r="E320" s="189" t="s">
        <v>477</v>
      </c>
      <c r="F320" s="190" t="s">
        <v>478</v>
      </c>
      <c r="G320" s="191" t="s">
        <v>154</v>
      </c>
      <c r="H320" s="192">
        <v>35.018000000000001</v>
      </c>
      <c r="I320" s="193"/>
      <c r="J320" s="194">
        <f>ROUND(I320*H320,2)</f>
        <v>0</v>
      </c>
      <c r="K320" s="195"/>
      <c r="L320" s="196"/>
      <c r="M320" s="197" t="s">
        <v>1</v>
      </c>
      <c r="N320" s="198" t="s">
        <v>37</v>
      </c>
      <c r="O320" s="58"/>
      <c r="P320" s="160">
        <f>O320*H320</f>
        <v>0</v>
      </c>
      <c r="Q320" s="160">
        <v>4.7000000000000002E-3</v>
      </c>
      <c r="R320" s="160">
        <f>Q320*H320</f>
        <v>0.1645846</v>
      </c>
      <c r="S320" s="160">
        <v>0</v>
      </c>
      <c r="T320" s="161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62" t="s">
        <v>327</v>
      </c>
      <c r="AT320" s="162" t="s">
        <v>212</v>
      </c>
      <c r="AU320" s="162" t="s">
        <v>81</v>
      </c>
      <c r="AY320" s="17" t="s">
        <v>149</v>
      </c>
      <c r="BE320" s="163">
        <f>IF(N320="základní",J320,0)</f>
        <v>0</v>
      </c>
      <c r="BF320" s="163">
        <f>IF(N320="snížená",J320,0)</f>
        <v>0</v>
      </c>
      <c r="BG320" s="163">
        <f>IF(N320="zákl. přenesená",J320,0)</f>
        <v>0</v>
      </c>
      <c r="BH320" s="163">
        <f>IF(N320="sníž. přenesená",J320,0)</f>
        <v>0</v>
      </c>
      <c r="BI320" s="163">
        <f>IF(N320="nulová",J320,0)</f>
        <v>0</v>
      </c>
      <c r="BJ320" s="17" t="s">
        <v>79</v>
      </c>
      <c r="BK320" s="163">
        <f>ROUND(I320*H320,2)</f>
        <v>0</v>
      </c>
      <c r="BL320" s="17" t="s">
        <v>242</v>
      </c>
      <c r="BM320" s="162" t="s">
        <v>489</v>
      </c>
    </row>
    <row r="321" spans="1:65" s="13" customFormat="1">
      <c r="B321" s="164"/>
      <c r="D321" s="165" t="s">
        <v>157</v>
      </c>
      <c r="E321" s="166" t="s">
        <v>1</v>
      </c>
      <c r="F321" s="167" t="s">
        <v>487</v>
      </c>
      <c r="H321" s="168">
        <v>35.018000000000001</v>
      </c>
      <c r="I321" s="169"/>
      <c r="L321" s="164"/>
      <c r="M321" s="170"/>
      <c r="N321" s="171"/>
      <c r="O321" s="171"/>
      <c r="P321" s="171"/>
      <c r="Q321" s="171"/>
      <c r="R321" s="171"/>
      <c r="S321" s="171"/>
      <c r="T321" s="172"/>
      <c r="AT321" s="166" t="s">
        <v>157</v>
      </c>
      <c r="AU321" s="166" t="s">
        <v>81</v>
      </c>
      <c r="AV321" s="13" t="s">
        <v>81</v>
      </c>
      <c r="AW321" s="13" t="s">
        <v>29</v>
      </c>
      <c r="AX321" s="13" t="s">
        <v>79</v>
      </c>
      <c r="AY321" s="166" t="s">
        <v>149</v>
      </c>
    </row>
    <row r="322" spans="1:65" s="2" customFormat="1" ht="24.2" customHeight="1">
      <c r="A322" s="32"/>
      <c r="B322" s="149"/>
      <c r="C322" s="150" t="s">
        <v>313</v>
      </c>
      <c r="D322" s="150" t="s">
        <v>151</v>
      </c>
      <c r="E322" s="151" t="s">
        <v>490</v>
      </c>
      <c r="F322" s="152" t="s">
        <v>491</v>
      </c>
      <c r="G322" s="153" t="s">
        <v>154</v>
      </c>
      <c r="H322" s="154">
        <v>55.991</v>
      </c>
      <c r="I322" s="155"/>
      <c r="J322" s="156">
        <f>ROUND(I322*H322,2)</f>
        <v>0</v>
      </c>
      <c r="K322" s="157"/>
      <c r="L322" s="33"/>
      <c r="M322" s="158" t="s">
        <v>1</v>
      </c>
      <c r="N322" s="159" t="s">
        <v>37</v>
      </c>
      <c r="O322" s="58"/>
      <c r="P322" s="160">
        <f>O322*H322</f>
        <v>0</v>
      </c>
      <c r="Q322" s="160">
        <v>4.0000000000000003E-5</v>
      </c>
      <c r="R322" s="160">
        <f>Q322*H322</f>
        <v>2.2396400000000002E-3</v>
      </c>
      <c r="S322" s="160">
        <v>0</v>
      </c>
      <c r="T322" s="161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62" t="s">
        <v>242</v>
      </c>
      <c r="AT322" s="162" t="s">
        <v>151</v>
      </c>
      <c r="AU322" s="162" t="s">
        <v>81</v>
      </c>
      <c r="AY322" s="17" t="s">
        <v>149</v>
      </c>
      <c r="BE322" s="163">
        <f>IF(N322="základní",J322,0)</f>
        <v>0</v>
      </c>
      <c r="BF322" s="163">
        <f>IF(N322="snížená",J322,0)</f>
        <v>0</v>
      </c>
      <c r="BG322" s="163">
        <f>IF(N322="zákl. přenesená",J322,0)</f>
        <v>0</v>
      </c>
      <c r="BH322" s="163">
        <f>IF(N322="sníž. přenesená",J322,0)</f>
        <v>0</v>
      </c>
      <c r="BI322" s="163">
        <f>IF(N322="nulová",J322,0)</f>
        <v>0</v>
      </c>
      <c r="BJ322" s="17" t="s">
        <v>79</v>
      </c>
      <c r="BK322" s="163">
        <f>ROUND(I322*H322,2)</f>
        <v>0</v>
      </c>
      <c r="BL322" s="17" t="s">
        <v>242</v>
      </c>
      <c r="BM322" s="162" t="s">
        <v>492</v>
      </c>
    </row>
    <row r="323" spans="1:65" s="15" customFormat="1">
      <c r="B323" s="181"/>
      <c r="D323" s="165" t="s">
        <v>157</v>
      </c>
      <c r="E323" s="182" t="s">
        <v>1</v>
      </c>
      <c r="F323" s="183" t="s">
        <v>493</v>
      </c>
      <c r="H323" s="182" t="s">
        <v>1</v>
      </c>
      <c r="I323" s="184"/>
      <c r="L323" s="181"/>
      <c r="M323" s="185"/>
      <c r="N323" s="186"/>
      <c r="O323" s="186"/>
      <c r="P323" s="186"/>
      <c r="Q323" s="186"/>
      <c r="R323" s="186"/>
      <c r="S323" s="186"/>
      <c r="T323" s="187"/>
      <c r="AT323" s="182" t="s">
        <v>157</v>
      </c>
      <c r="AU323" s="182" t="s">
        <v>81</v>
      </c>
      <c r="AV323" s="15" t="s">
        <v>79</v>
      </c>
      <c r="AW323" s="15" t="s">
        <v>29</v>
      </c>
      <c r="AX323" s="15" t="s">
        <v>72</v>
      </c>
      <c r="AY323" s="182" t="s">
        <v>149</v>
      </c>
    </row>
    <row r="324" spans="1:65" s="13" customFormat="1">
      <c r="B324" s="164"/>
      <c r="D324" s="165" t="s">
        <v>157</v>
      </c>
      <c r="E324" s="166" t="s">
        <v>1</v>
      </c>
      <c r="F324" s="167" t="s">
        <v>494</v>
      </c>
      <c r="H324" s="168">
        <v>55.991</v>
      </c>
      <c r="I324" s="169"/>
      <c r="L324" s="164"/>
      <c r="M324" s="170"/>
      <c r="N324" s="171"/>
      <c r="O324" s="171"/>
      <c r="P324" s="171"/>
      <c r="Q324" s="171"/>
      <c r="R324" s="171"/>
      <c r="S324" s="171"/>
      <c r="T324" s="172"/>
      <c r="AT324" s="166" t="s">
        <v>157</v>
      </c>
      <c r="AU324" s="166" t="s">
        <v>81</v>
      </c>
      <c r="AV324" s="13" t="s">
        <v>81</v>
      </c>
      <c r="AW324" s="13" t="s">
        <v>29</v>
      </c>
      <c r="AX324" s="13" t="s">
        <v>79</v>
      </c>
      <c r="AY324" s="166" t="s">
        <v>149</v>
      </c>
    </row>
    <row r="325" spans="1:65" s="2" customFormat="1" ht="24.2" customHeight="1">
      <c r="A325" s="32"/>
      <c r="B325" s="149"/>
      <c r="C325" s="188" t="s">
        <v>495</v>
      </c>
      <c r="D325" s="188" t="s">
        <v>212</v>
      </c>
      <c r="E325" s="189" t="s">
        <v>496</v>
      </c>
      <c r="F325" s="190" t="s">
        <v>497</v>
      </c>
      <c r="G325" s="191" t="s">
        <v>154</v>
      </c>
      <c r="H325" s="192">
        <v>64.39</v>
      </c>
      <c r="I325" s="193"/>
      <c r="J325" s="194">
        <f>ROUND(I325*H325,2)</f>
        <v>0</v>
      </c>
      <c r="K325" s="195"/>
      <c r="L325" s="196"/>
      <c r="M325" s="197" t="s">
        <v>1</v>
      </c>
      <c r="N325" s="198" t="s">
        <v>37</v>
      </c>
      <c r="O325" s="58"/>
      <c r="P325" s="160">
        <f>O325*H325</f>
        <v>0</v>
      </c>
      <c r="Q325" s="160">
        <v>2.9999999999999997E-4</v>
      </c>
      <c r="R325" s="160">
        <f>Q325*H325</f>
        <v>1.9316999999999997E-2</v>
      </c>
      <c r="S325" s="160">
        <v>0</v>
      </c>
      <c r="T325" s="161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62" t="s">
        <v>327</v>
      </c>
      <c r="AT325" s="162" t="s">
        <v>212</v>
      </c>
      <c r="AU325" s="162" t="s">
        <v>81</v>
      </c>
      <c r="AY325" s="17" t="s">
        <v>149</v>
      </c>
      <c r="BE325" s="163">
        <f>IF(N325="základní",J325,0)</f>
        <v>0</v>
      </c>
      <c r="BF325" s="163">
        <f>IF(N325="snížená",J325,0)</f>
        <v>0</v>
      </c>
      <c r="BG325" s="163">
        <f>IF(N325="zákl. přenesená",J325,0)</f>
        <v>0</v>
      </c>
      <c r="BH325" s="163">
        <f>IF(N325="sníž. přenesená",J325,0)</f>
        <v>0</v>
      </c>
      <c r="BI325" s="163">
        <f>IF(N325="nulová",J325,0)</f>
        <v>0</v>
      </c>
      <c r="BJ325" s="17" t="s">
        <v>79</v>
      </c>
      <c r="BK325" s="163">
        <f>ROUND(I325*H325,2)</f>
        <v>0</v>
      </c>
      <c r="BL325" s="17" t="s">
        <v>242</v>
      </c>
      <c r="BM325" s="162" t="s">
        <v>498</v>
      </c>
    </row>
    <row r="326" spans="1:65" s="13" customFormat="1">
      <c r="B326" s="164"/>
      <c r="D326" s="165" t="s">
        <v>157</v>
      </c>
      <c r="E326" s="166" t="s">
        <v>1</v>
      </c>
      <c r="F326" s="167" t="s">
        <v>499</v>
      </c>
      <c r="H326" s="168">
        <v>64.39</v>
      </c>
      <c r="I326" s="169"/>
      <c r="L326" s="164"/>
      <c r="M326" s="170"/>
      <c r="N326" s="171"/>
      <c r="O326" s="171"/>
      <c r="P326" s="171"/>
      <c r="Q326" s="171"/>
      <c r="R326" s="171"/>
      <c r="S326" s="171"/>
      <c r="T326" s="172"/>
      <c r="AT326" s="166" t="s">
        <v>157</v>
      </c>
      <c r="AU326" s="166" t="s">
        <v>81</v>
      </c>
      <c r="AV326" s="13" t="s">
        <v>81</v>
      </c>
      <c r="AW326" s="13" t="s">
        <v>29</v>
      </c>
      <c r="AX326" s="13" t="s">
        <v>79</v>
      </c>
      <c r="AY326" s="166" t="s">
        <v>149</v>
      </c>
    </row>
    <row r="327" spans="1:65" s="2" customFormat="1" ht="33" customHeight="1">
      <c r="A327" s="32"/>
      <c r="B327" s="149"/>
      <c r="C327" s="150" t="s">
        <v>500</v>
      </c>
      <c r="D327" s="150" t="s">
        <v>151</v>
      </c>
      <c r="E327" s="151" t="s">
        <v>501</v>
      </c>
      <c r="F327" s="152" t="s">
        <v>502</v>
      </c>
      <c r="G327" s="153" t="s">
        <v>278</v>
      </c>
      <c r="H327" s="154">
        <v>60.86</v>
      </c>
      <c r="I327" s="155"/>
      <c r="J327" s="156">
        <f>ROUND(I327*H327,2)</f>
        <v>0</v>
      </c>
      <c r="K327" s="157"/>
      <c r="L327" s="33"/>
      <c r="M327" s="158" t="s">
        <v>1</v>
      </c>
      <c r="N327" s="159" t="s">
        <v>37</v>
      </c>
      <c r="O327" s="58"/>
      <c r="P327" s="160">
        <f>O327*H327</f>
        <v>0</v>
      </c>
      <c r="Q327" s="160">
        <v>1.6000000000000001E-4</v>
      </c>
      <c r="R327" s="160">
        <f>Q327*H327</f>
        <v>9.7376000000000008E-3</v>
      </c>
      <c r="S327" s="160">
        <v>0</v>
      </c>
      <c r="T327" s="161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62" t="s">
        <v>242</v>
      </c>
      <c r="AT327" s="162" t="s">
        <v>151</v>
      </c>
      <c r="AU327" s="162" t="s">
        <v>81</v>
      </c>
      <c r="AY327" s="17" t="s">
        <v>149</v>
      </c>
      <c r="BE327" s="163">
        <f>IF(N327="základní",J327,0)</f>
        <v>0</v>
      </c>
      <c r="BF327" s="163">
        <f>IF(N327="snížená",J327,0)</f>
        <v>0</v>
      </c>
      <c r="BG327" s="163">
        <f>IF(N327="zákl. přenesená",J327,0)</f>
        <v>0</v>
      </c>
      <c r="BH327" s="163">
        <f>IF(N327="sníž. přenesená",J327,0)</f>
        <v>0</v>
      </c>
      <c r="BI327" s="163">
        <f>IF(N327="nulová",J327,0)</f>
        <v>0</v>
      </c>
      <c r="BJ327" s="17" t="s">
        <v>79</v>
      </c>
      <c r="BK327" s="163">
        <f>ROUND(I327*H327,2)</f>
        <v>0</v>
      </c>
      <c r="BL327" s="17" t="s">
        <v>242</v>
      </c>
      <c r="BM327" s="162" t="s">
        <v>503</v>
      </c>
    </row>
    <row r="328" spans="1:65" s="15" customFormat="1">
      <c r="B328" s="181"/>
      <c r="D328" s="165" t="s">
        <v>157</v>
      </c>
      <c r="E328" s="182" t="s">
        <v>1</v>
      </c>
      <c r="F328" s="183" t="s">
        <v>493</v>
      </c>
      <c r="H328" s="182" t="s">
        <v>1</v>
      </c>
      <c r="I328" s="184"/>
      <c r="L328" s="181"/>
      <c r="M328" s="185"/>
      <c r="N328" s="186"/>
      <c r="O328" s="186"/>
      <c r="P328" s="186"/>
      <c r="Q328" s="186"/>
      <c r="R328" s="186"/>
      <c r="S328" s="186"/>
      <c r="T328" s="187"/>
      <c r="AT328" s="182" t="s">
        <v>157</v>
      </c>
      <c r="AU328" s="182" t="s">
        <v>81</v>
      </c>
      <c r="AV328" s="15" t="s">
        <v>79</v>
      </c>
      <c r="AW328" s="15" t="s">
        <v>29</v>
      </c>
      <c r="AX328" s="15" t="s">
        <v>72</v>
      </c>
      <c r="AY328" s="182" t="s">
        <v>149</v>
      </c>
    </row>
    <row r="329" spans="1:65" s="13" customFormat="1">
      <c r="B329" s="164"/>
      <c r="D329" s="165" t="s">
        <v>157</v>
      </c>
      <c r="E329" s="166" t="s">
        <v>1</v>
      </c>
      <c r="F329" s="167" t="s">
        <v>504</v>
      </c>
      <c r="H329" s="168">
        <v>60.86</v>
      </c>
      <c r="I329" s="169"/>
      <c r="L329" s="164"/>
      <c r="M329" s="170"/>
      <c r="N329" s="171"/>
      <c r="O329" s="171"/>
      <c r="P329" s="171"/>
      <c r="Q329" s="171"/>
      <c r="R329" s="171"/>
      <c r="S329" s="171"/>
      <c r="T329" s="172"/>
      <c r="AT329" s="166" t="s">
        <v>157</v>
      </c>
      <c r="AU329" s="166" t="s">
        <v>81</v>
      </c>
      <c r="AV329" s="13" t="s">
        <v>81</v>
      </c>
      <c r="AW329" s="13" t="s">
        <v>29</v>
      </c>
      <c r="AX329" s="13" t="s">
        <v>79</v>
      </c>
      <c r="AY329" s="166" t="s">
        <v>149</v>
      </c>
    </row>
    <row r="330" spans="1:65" s="2" customFormat="1" ht="37.9" customHeight="1">
      <c r="A330" s="32"/>
      <c r="B330" s="149"/>
      <c r="C330" s="150" t="s">
        <v>505</v>
      </c>
      <c r="D330" s="150" t="s">
        <v>151</v>
      </c>
      <c r="E330" s="151" t="s">
        <v>506</v>
      </c>
      <c r="F330" s="152" t="s">
        <v>507</v>
      </c>
      <c r="G330" s="153" t="s">
        <v>154</v>
      </c>
      <c r="H330" s="154">
        <v>1.8</v>
      </c>
      <c r="I330" s="155"/>
      <c r="J330" s="156">
        <f>ROUND(I330*H330,2)</f>
        <v>0</v>
      </c>
      <c r="K330" s="157"/>
      <c r="L330" s="33"/>
      <c r="M330" s="158" t="s">
        <v>1</v>
      </c>
      <c r="N330" s="159" t="s">
        <v>37</v>
      </c>
      <c r="O330" s="58"/>
      <c r="P330" s="160">
        <f>O330*H330</f>
        <v>0</v>
      </c>
      <c r="Q330" s="160">
        <v>3.0000000000000001E-5</v>
      </c>
      <c r="R330" s="160">
        <f>Q330*H330</f>
        <v>5.4000000000000005E-5</v>
      </c>
      <c r="S330" s="160">
        <v>0</v>
      </c>
      <c r="T330" s="161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62" t="s">
        <v>242</v>
      </c>
      <c r="AT330" s="162" t="s">
        <v>151</v>
      </c>
      <c r="AU330" s="162" t="s">
        <v>81</v>
      </c>
      <c r="AY330" s="17" t="s">
        <v>149</v>
      </c>
      <c r="BE330" s="163">
        <f>IF(N330="základní",J330,0)</f>
        <v>0</v>
      </c>
      <c r="BF330" s="163">
        <f>IF(N330="snížená",J330,0)</f>
        <v>0</v>
      </c>
      <c r="BG330" s="163">
        <f>IF(N330="zákl. přenesená",J330,0)</f>
        <v>0</v>
      </c>
      <c r="BH330" s="163">
        <f>IF(N330="sníž. přenesená",J330,0)</f>
        <v>0</v>
      </c>
      <c r="BI330" s="163">
        <f>IF(N330="nulová",J330,0)</f>
        <v>0</v>
      </c>
      <c r="BJ330" s="17" t="s">
        <v>79</v>
      </c>
      <c r="BK330" s="163">
        <f>ROUND(I330*H330,2)</f>
        <v>0</v>
      </c>
      <c r="BL330" s="17" t="s">
        <v>242</v>
      </c>
      <c r="BM330" s="162" t="s">
        <v>508</v>
      </c>
    </row>
    <row r="331" spans="1:65" s="15" customFormat="1">
      <c r="B331" s="181"/>
      <c r="D331" s="165" t="s">
        <v>157</v>
      </c>
      <c r="E331" s="182" t="s">
        <v>1</v>
      </c>
      <c r="F331" s="183" t="s">
        <v>509</v>
      </c>
      <c r="H331" s="182" t="s">
        <v>1</v>
      </c>
      <c r="I331" s="184"/>
      <c r="L331" s="181"/>
      <c r="M331" s="185"/>
      <c r="N331" s="186"/>
      <c r="O331" s="186"/>
      <c r="P331" s="186"/>
      <c r="Q331" s="186"/>
      <c r="R331" s="186"/>
      <c r="S331" s="186"/>
      <c r="T331" s="187"/>
      <c r="AT331" s="182" t="s">
        <v>157</v>
      </c>
      <c r="AU331" s="182" t="s">
        <v>81</v>
      </c>
      <c r="AV331" s="15" t="s">
        <v>79</v>
      </c>
      <c r="AW331" s="15" t="s">
        <v>29</v>
      </c>
      <c r="AX331" s="15" t="s">
        <v>72</v>
      </c>
      <c r="AY331" s="182" t="s">
        <v>149</v>
      </c>
    </row>
    <row r="332" spans="1:65" s="13" customFormat="1">
      <c r="B332" s="164"/>
      <c r="D332" s="165" t="s">
        <v>157</v>
      </c>
      <c r="E332" s="166" t="s">
        <v>1</v>
      </c>
      <c r="F332" s="167" t="s">
        <v>510</v>
      </c>
      <c r="H332" s="168">
        <v>1.8</v>
      </c>
      <c r="I332" s="169"/>
      <c r="L332" s="164"/>
      <c r="M332" s="170"/>
      <c r="N332" s="171"/>
      <c r="O332" s="171"/>
      <c r="P332" s="171"/>
      <c r="Q332" s="171"/>
      <c r="R332" s="171"/>
      <c r="S332" s="171"/>
      <c r="T332" s="172"/>
      <c r="AT332" s="166" t="s">
        <v>157</v>
      </c>
      <c r="AU332" s="166" t="s">
        <v>81</v>
      </c>
      <c r="AV332" s="13" t="s">
        <v>81</v>
      </c>
      <c r="AW332" s="13" t="s">
        <v>29</v>
      </c>
      <c r="AX332" s="13" t="s">
        <v>79</v>
      </c>
      <c r="AY332" s="166" t="s">
        <v>149</v>
      </c>
    </row>
    <row r="333" spans="1:65" s="2" customFormat="1" ht="24.2" customHeight="1">
      <c r="A333" s="32"/>
      <c r="B333" s="149"/>
      <c r="C333" s="188" t="s">
        <v>511</v>
      </c>
      <c r="D333" s="188" t="s">
        <v>212</v>
      </c>
      <c r="E333" s="189" t="s">
        <v>512</v>
      </c>
      <c r="F333" s="190" t="s">
        <v>513</v>
      </c>
      <c r="G333" s="191" t="s">
        <v>154</v>
      </c>
      <c r="H333" s="192">
        <v>2.0699999999999998</v>
      </c>
      <c r="I333" s="193"/>
      <c r="J333" s="194">
        <f>ROUND(I333*H333,2)</f>
        <v>0</v>
      </c>
      <c r="K333" s="195"/>
      <c r="L333" s="196"/>
      <c r="M333" s="197" t="s">
        <v>1</v>
      </c>
      <c r="N333" s="198" t="s">
        <v>37</v>
      </c>
      <c r="O333" s="58"/>
      <c r="P333" s="160">
        <f>O333*H333</f>
        <v>0</v>
      </c>
      <c r="Q333" s="160">
        <v>1.9E-3</v>
      </c>
      <c r="R333" s="160">
        <f>Q333*H333</f>
        <v>3.9329999999999999E-3</v>
      </c>
      <c r="S333" s="160">
        <v>0</v>
      </c>
      <c r="T333" s="161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62" t="s">
        <v>327</v>
      </c>
      <c r="AT333" s="162" t="s">
        <v>212</v>
      </c>
      <c r="AU333" s="162" t="s">
        <v>81</v>
      </c>
      <c r="AY333" s="17" t="s">
        <v>149</v>
      </c>
      <c r="BE333" s="163">
        <f>IF(N333="základní",J333,0)</f>
        <v>0</v>
      </c>
      <c r="BF333" s="163">
        <f>IF(N333="snížená",J333,0)</f>
        <v>0</v>
      </c>
      <c r="BG333" s="163">
        <f>IF(N333="zákl. přenesená",J333,0)</f>
        <v>0</v>
      </c>
      <c r="BH333" s="163">
        <f>IF(N333="sníž. přenesená",J333,0)</f>
        <v>0</v>
      </c>
      <c r="BI333" s="163">
        <f>IF(N333="nulová",J333,0)</f>
        <v>0</v>
      </c>
      <c r="BJ333" s="17" t="s">
        <v>79</v>
      </c>
      <c r="BK333" s="163">
        <f>ROUND(I333*H333,2)</f>
        <v>0</v>
      </c>
      <c r="BL333" s="17" t="s">
        <v>242</v>
      </c>
      <c r="BM333" s="162" t="s">
        <v>514</v>
      </c>
    </row>
    <row r="334" spans="1:65" s="13" customFormat="1">
      <c r="B334" s="164"/>
      <c r="D334" s="165" t="s">
        <v>157</v>
      </c>
      <c r="E334" s="166" t="s">
        <v>1</v>
      </c>
      <c r="F334" s="167" t="s">
        <v>515</v>
      </c>
      <c r="H334" s="168">
        <v>2.0699999999999998</v>
      </c>
      <c r="I334" s="169"/>
      <c r="L334" s="164"/>
      <c r="M334" s="170"/>
      <c r="N334" s="171"/>
      <c r="O334" s="171"/>
      <c r="P334" s="171"/>
      <c r="Q334" s="171"/>
      <c r="R334" s="171"/>
      <c r="S334" s="171"/>
      <c r="T334" s="172"/>
      <c r="AT334" s="166" t="s">
        <v>157</v>
      </c>
      <c r="AU334" s="166" t="s">
        <v>81</v>
      </c>
      <c r="AV334" s="13" t="s">
        <v>81</v>
      </c>
      <c r="AW334" s="13" t="s">
        <v>29</v>
      </c>
      <c r="AX334" s="13" t="s">
        <v>79</v>
      </c>
      <c r="AY334" s="166" t="s">
        <v>149</v>
      </c>
    </row>
    <row r="335" spans="1:65" s="2" customFormat="1" ht="49.15" customHeight="1">
      <c r="A335" s="32"/>
      <c r="B335" s="149"/>
      <c r="C335" s="150" t="s">
        <v>516</v>
      </c>
      <c r="D335" s="150" t="s">
        <v>151</v>
      </c>
      <c r="E335" s="151" t="s">
        <v>517</v>
      </c>
      <c r="F335" s="152" t="s">
        <v>518</v>
      </c>
      <c r="G335" s="153" t="s">
        <v>187</v>
      </c>
      <c r="H335" s="154">
        <v>3.6859999999999999</v>
      </c>
      <c r="I335" s="155"/>
      <c r="J335" s="156">
        <f>ROUND(I335*H335,2)</f>
        <v>0</v>
      </c>
      <c r="K335" s="157"/>
      <c r="L335" s="33"/>
      <c r="M335" s="158" t="s">
        <v>1</v>
      </c>
      <c r="N335" s="159" t="s">
        <v>37</v>
      </c>
      <c r="O335" s="58"/>
      <c r="P335" s="160">
        <f>O335*H335</f>
        <v>0</v>
      </c>
      <c r="Q335" s="160">
        <v>0</v>
      </c>
      <c r="R335" s="160">
        <f>Q335*H335</f>
        <v>0</v>
      </c>
      <c r="S335" s="160">
        <v>0</v>
      </c>
      <c r="T335" s="161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62" t="s">
        <v>242</v>
      </c>
      <c r="AT335" s="162" t="s">
        <v>151</v>
      </c>
      <c r="AU335" s="162" t="s">
        <v>81</v>
      </c>
      <c r="AY335" s="17" t="s">
        <v>149</v>
      </c>
      <c r="BE335" s="163">
        <f>IF(N335="základní",J335,0)</f>
        <v>0</v>
      </c>
      <c r="BF335" s="163">
        <f>IF(N335="snížená",J335,0)</f>
        <v>0</v>
      </c>
      <c r="BG335" s="163">
        <f>IF(N335="zákl. přenesená",J335,0)</f>
        <v>0</v>
      </c>
      <c r="BH335" s="163">
        <f>IF(N335="sníž. přenesená",J335,0)</f>
        <v>0</v>
      </c>
      <c r="BI335" s="163">
        <f>IF(N335="nulová",J335,0)</f>
        <v>0</v>
      </c>
      <c r="BJ335" s="17" t="s">
        <v>79</v>
      </c>
      <c r="BK335" s="163">
        <f>ROUND(I335*H335,2)</f>
        <v>0</v>
      </c>
      <c r="BL335" s="17" t="s">
        <v>242</v>
      </c>
      <c r="BM335" s="162" t="s">
        <v>519</v>
      </c>
    </row>
    <row r="336" spans="1:65" s="12" customFormat="1" ht="22.9" customHeight="1">
      <c r="B336" s="136"/>
      <c r="D336" s="137" t="s">
        <v>71</v>
      </c>
      <c r="E336" s="147" t="s">
        <v>520</v>
      </c>
      <c r="F336" s="147" t="s">
        <v>521</v>
      </c>
      <c r="I336" s="139"/>
      <c r="J336" s="148">
        <f>BK336</f>
        <v>0</v>
      </c>
      <c r="L336" s="136"/>
      <c r="M336" s="141"/>
      <c r="N336" s="142"/>
      <c r="O336" s="142"/>
      <c r="P336" s="143">
        <f>SUM(P337:P383)</f>
        <v>0</v>
      </c>
      <c r="Q336" s="142"/>
      <c r="R336" s="143">
        <f>SUM(R337:R383)</f>
        <v>0.63081549999999997</v>
      </c>
      <c r="S336" s="142"/>
      <c r="T336" s="144">
        <f>SUM(T337:T383)</f>
        <v>0.80482999999999993</v>
      </c>
      <c r="AR336" s="137" t="s">
        <v>81</v>
      </c>
      <c r="AT336" s="145" t="s">
        <v>71</v>
      </c>
      <c r="AU336" s="145" t="s">
        <v>79</v>
      </c>
      <c r="AY336" s="137" t="s">
        <v>149</v>
      </c>
      <c r="BK336" s="146">
        <f>SUM(BK337:BK383)</f>
        <v>0</v>
      </c>
    </row>
    <row r="337" spans="1:65" s="2" customFormat="1" ht="33" customHeight="1">
      <c r="A337" s="32"/>
      <c r="B337" s="149"/>
      <c r="C337" s="150" t="s">
        <v>522</v>
      </c>
      <c r="D337" s="150" t="s">
        <v>151</v>
      </c>
      <c r="E337" s="151" t="s">
        <v>523</v>
      </c>
      <c r="F337" s="152" t="s">
        <v>524</v>
      </c>
      <c r="G337" s="153" t="s">
        <v>154</v>
      </c>
      <c r="H337" s="154">
        <v>213.2</v>
      </c>
      <c r="I337" s="155"/>
      <c r="J337" s="156">
        <f>ROUND(I337*H337,2)</f>
        <v>0</v>
      </c>
      <c r="K337" s="157"/>
      <c r="L337" s="33"/>
      <c r="M337" s="158" t="s">
        <v>1</v>
      </c>
      <c r="N337" s="159" t="s">
        <v>37</v>
      </c>
      <c r="O337" s="58"/>
      <c r="P337" s="160">
        <f>O337*H337</f>
        <v>0</v>
      </c>
      <c r="Q337" s="160">
        <v>0</v>
      </c>
      <c r="R337" s="160">
        <f>Q337*H337</f>
        <v>0</v>
      </c>
      <c r="S337" s="160">
        <v>8.0000000000000004E-4</v>
      </c>
      <c r="T337" s="161">
        <f>S337*H337</f>
        <v>0.17055999999999999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62" t="s">
        <v>242</v>
      </c>
      <c r="AT337" s="162" t="s">
        <v>151</v>
      </c>
      <c r="AU337" s="162" t="s">
        <v>81</v>
      </c>
      <c r="AY337" s="17" t="s">
        <v>149</v>
      </c>
      <c r="BE337" s="163">
        <f>IF(N337="základní",J337,0)</f>
        <v>0</v>
      </c>
      <c r="BF337" s="163">
        <f>IF(N337="snížená",J337,0)</f>
        <v>0</v>
      </c>
      <c r="BG337" s="163">
        <f>IF(N337="zákl. přenesená",J337,0)</f>
        <v>0</v>
      </c>
      <c r="BH337" s="163">
        <f>IF(N337="sníž. přenesená",J337,0)</f>
        <v>0</v>
      </c>
      <c r="BI337" s="163">
        <f>IF(N337="nulová",J337,0)</f>
        <v>0</v>
      </c>
      <c r="BJ337" s="17" t="s">
        <v>79</v>
      </c>
      <c r="BK337" s="163">
        <f>ROUND(I337*H337,2)</f>
        <v>0</v>
      </c>
      <c r="BL337" s="17" t="s">
        <v>242</v>
      </c>
      <c r="BM337" s="162" t="s">
        <v>525</v>
      </c>
    </row>
    <row r="338" spans="1:65" s="15" customFormat="1">
      <c r="B338" s="181"/>
      <c r="D338" s="165" t="s">
        <v>157</v>
      </c>
      <c r="E338" s="182" t="s">
        <v>1</v>
      </c>
      <c r="F338" s="183" t="s">
        <v>526</v>
      </c>
      <c r="H338" s="182" t="s">
        <v>1</v>
      </c>
      <c r="I338" s="184"/>
      <c r="L338" s="181"/>
      <c r="M338" s="185"/>
      <c r="N338" s="186"/>
      <c r="O338" s="186"/>
      <c r="P338" s="186"/>
      <c r="Q338" s="186"/>
      <c r="R338" s="186"/>
      <c r="S338" s="186"/>
      <c r="T338" s="187"/>
      <c r="AT338" s="182" t="s">
        <v>157</v>
      </c>
      <c r="AU338" s="182" t="s">
        <v>81</v>
      </c>
      <c r="AV338" s="15" t="s">
        <v>79</v>
      </c>
      <c r="AW338" s="15" t="s">
        <v>29</v>
      </c>
      <c r="AX338" s="15" t="s">
        <v>72</v>
      </c>
      <c r="AY338" s="182" t="s">
        <v>149</v>
      </c>
    </row>
    <row r="339" spans="1:65" s="15" customFormat="1">
      <c r="B339" s="181"/>
      <c r="D339" s="165" t="s">
        <v>157</v>
      </c>
      <c r="E339" s="182" t="s">
        <v>1</v>
      </c>
      <c r="F339" s="183" t="s">
        <v>527</v>
      </c>
      <c r="H339" s="182" t="s">
        <v>1</v>
      </c>
      <c r="I339" s="184"/>
      <c r="L339" s="181"/>
      <c r="M339" s="185"/>
      <c r="N339" s="186"/>
      <c r="O339" s="186"/>
      <c r="P339" s="186"/>
      <c r="Q339" s="186"/>
      <c r="R339" s="186"/>
      <c r="S339" s="186"/>
      <c r="T339" s="187"/>
      <c r="AT339" s="182" t="s">
        <v>157</v>
      </c>
      <c r="AU339" s="182" t="s">
        <v>81</v>
      </c>
      <c r="AV339" s="15" t="s">
        <v>79</v>
      </c>
      <c r="AW339" s="15" t="s">
        <v>29</v>
      </c>
      <c r="AX339" s="15" t="s">
        <v>72</v>
      </c>
      <c r="AY339" s="182" t="s">
        <v>149</v>
      </c>
    </row>
    <row r="340" spans="1:65" s="13" customFormat="1">
      <c r="B340" s="164"/>
      <c r="D340" s="165" t="s">
        <v>157</v>
      </c>
      <c r="E340" s="166" t="s">
        <v>1</v>
      </c>
      <c r="F340" s="167" t="s">
        <v>528</v>
      </c>
      <c r="H340" s="168">
        <v>106.6</v>
      </c>
      <c r="I340" s="169"/>
      <c r="L340" s="164"/>
      <c r="M340" s="170"/>
      <c r="N340" s="171"/>
      <c r="O340" s="171"/>
      <c r="P340" s="171"/>
      <c r="Q340" s="171"/>
      <c r="R340" s="171"/>
      <c r="S340" s="171"/>
      <c r="T340" s="172"/>
      <c r="AT340" s="166" t="s">
        <v>157</v>
      </c>
      <c r="AU340" s="166" t="s">
        <v>81</v>
      </c>
      <c r="AV340" s="13" t="s">
        <v>81</v>
      </c>
      <c r="AW340" s="13" t="s">
        <v>29</v>
      </c>
      <c r="AX340" s="13" t="s">
        <v>72</v>
      </c>
      <c r="AY340" s="166" t="s">
        <v>149</v>
      </c>
    </row>
    <row r="341" spans="1:65" s="15" customFormat="1">
      <c r="B341" s="181"/>
      <c r="D341" s="165" t="s">
        <v>157</v>
      </c>
      <c r="E341" s="182" t="s">
        <v>1</v>
      </c>
      <c r="F341" s="183" t="s">
        <v>529</v>
      </c>
      <c r="H341" s="182" t="s">
        <v>1</v>
      </c>
      <c r="I341" s="184"/>
      <c r="L341" s="181"/>
      <c r="M341" s="185"/>
      <c r="N341" s="186"/>
      <c r="O341" s="186"/>
      <c r="P341" s="186"/>
      <c r="Q341" s="186"/>
      <c r="R341" s="186"/>
      <c r="S341" s="186"/>
      <c r="T341" s="187"/>
      <c r="AT341" s="182" t="s">
        <v>157</v>
      </c>
      <c r="AU341" s="182" t="s">
        <v>81</v>
      </c>
      <c r="AV341" s="15" t="s">
        <v>79</v>
      </c>
      <c r="AW341" s="15" t="s">
        <v>29</v>
      </c>
      <c r="AX341" s="15" t="s">
        <v>72</v>
      </c>
      <c r="AY341" s="182" t="s">
        <v>149</v>
      </c>
    </row>
    <row r="342" spans="1:65" s="13" customFormat="1">
      <c r="B342" s="164"/>
      <c r="D342" s="165" t="s">
        <v>157</v>
      </c>
      <c r="E342" s="166" t="s">
        <v>1</v>
      </c>
      <c r="F342" s="167" t="s">
        <v>528</v>
      </c>
      <c r="H342" s="168">
        <v>106.6</v>
      </c>
      <c r="I342" s="169"/>
      <c r="L342" s="164"/>
      <c r="M342" s="170"/>
      <c r="N342" s="171"/>
      <c r="O342" s="171"/>
      <c r="P342" s="171"/>
      <c r="Q342" s="171"/>
      <c r="R342" s="171"/>
      <c r="S342" s="171"/>
      <c r="T342" s="172"/>
      <c r="AT342" s="166" t="s">
        <v>157</v>
      </c>
      <c r="AU342" s="166" t="s">
        <v>81</v>
      </c>
      <c r="AV342" s="13" t="s">
        <v>81</v>
      </c>
      <c r="AW342" s="13" t="s">
        <v>29</v>
      </c>
      <c r="AX342" s="13" t="s">
        <v>72</v>
      </c>
      <c r="AY342" s="166" t="s">
        <v>149</v>
      </c>
    </row>
    <row r="343" spans="1:65" s="14" customFormat="1">
      <c r="B343" s="173"/>
      <c r="D343" s="165" t="s">
        <v>157</v>
      </c>
      <c r="E343" s="174" t="s">
        <v>1</v>
      </c>
      <c r="F343" s="175" t="s">
        <v>171</v>
      </c>
      <c r="H343" s="176">
        <v>213.2</v>
      </c>
      <c r="I343" s="177"/>
      <c r="L343" s="173"/>
      <c r="M343" s="178"/>
      <c r="N343" s="179"/>
      <c r="O343" s="179"/>
      <c r="P343" s="179"/>
      <c r="Q343" s="179"/>
      <c r="R343" s="179"/>
      <c r="S343" s="179"/>
      <c r="T343" s="180"/>
      <c r="AT343" s="174" t="s">
        <v>157</v>
      </c>
      <c r="AU343" s="174" t="s">
        <v>81</v>
      </c>
      <c r="AV343" s="14" t="s">
        <v>155</v>
      </c>
      <c r="AW343" s="14" t="s">
        <v>29</v>
      </c>
      <c r="AX343" s="14" t="s">
        <v>79</v>
      </c>
      <c r="AY343" s="174" t="s">
        <v>149</v>
      </c>
    </row>
    <row r="344" spans="1:65" s="2" customFormat="1" ht="37.9" customHeight="1">
      <c r="A344" s="32"/>
      <c r="B344" s="149"/>
      <c r="C344" s="150" t="s">
        <v>530</v>
      </c>
      <c r="D344" s="150" t="s">
        <v>151</v>
      </c>
      <c r="E344" s="151" t="s">
        <v>531</v>
      </c>
      <c r="F344" s="152" t="s">
        <v>532</v>
      </c>
      <c r="G344" s="153" t="s">
        <v>154</v>
      </c>
      <c r="H344" s="154">
        <v>53.3</v>
      </c>
      <c r="I344" s="155"/>
      <c r="J344" s="156">
        <f>ROUND(I344*H344,2)</f>
        <v>0</v>
      </c>
      <c r="K344" s="157"/>
      <c r="L344" s="33"/>
      <c r="M344" s="158" t="s">
        <v>1</v>
      </c>
      <c r="N344" s="159" t="s">
        <v>37</v>
      </c>
      <c r="O344" s="58"/>
      <c r="P344" s="160">
        <f>O344*H344</f>
        <v>0</v>
      </c>
      <c r="Q344" s="160">
        <v>0</v>
      </c>
      <c r="R344" s="160">
        <f>Q344*H344</f>
        <v>0</v>
      </c>
      <c r="S344" s="160">
        <v>0</v>
      </c>
      <c r="T344" s="161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62" t="s">
        <v>242</v>
      </c>
      <c r="AT344" s="162" t="s">
        <v>151</v>
      </c>
      <c r="AU344" s="162" t="s">
        <v>81</v>
      </c>
      <c r="AY344" s="17" t="s">
        <v>149</v>
      </c>
      <c r="BE344" s="163">
        <f>IF(N344="základní",J344,0)</f>
        <v>0</v>
      </c>
      <c r="BF344" s="163">
        <f>IF(N344="snížená",J344,0)</f>
        <v>0</v>
      </c>
      <c r="BG344" s="163">
        <f>IF(N344="zákl. přenesená",J344,0)</f>
        <v>0</v>
      </c>
      <c r="BH344" s="163">
        <f>IF(N344="sníž. přenesená",J344,0)</f>
        <v>0</v>
      </c>
      <c r="BI344" s="163">
        <f>IF(N344="nulová",J344,0)</f>
        <v>0</v>
      </c>
      <c r="BJ344" s="17" t="s">
        <v>79</v>
      </c>
      <c r="BK344" s="163">
        <f>ROUND(I344*H344,2)</f>
        <v>0</v>
      </c>
      <c r="BL344" s="17" t="s">
        <v>242</v>
      </c>
      <c r="BM344" s="162" t="s">
        <v>533</v>
      </c>
    </row>
    <row r="345" spans="1:65" s="13" customFormat="1">
      <c r="B345" s="164"/>
      <c r="D345" s="165" t="s">
        <v>157</v>
      </c>
      <c r="E345" s="166" t="s">
        <v>1</v>
      </c>
      <c r="F345" s="167" t="s">
        <v>534</v>
      </c>
      <c r="H345" s="168">
        <v>53.3</v>
      </c>
      <c r="I345" s="169"/>
      <c r="L345" s="164"/>
      <c r="M345" s="170"/>
      <c r="N345" s="171"/>
      <c r="O345" s="171"/>
      <c r="P345" s="171"/>
      <c r="Q345" s="171"/>
      <c r="R345" s="171"/>
      <c r="S345" s="171"/>
      <c r="T345" s="172"/>
      <c r="AT345" s="166" t="s">
        <v>157</v>
      </c>
      <c r="AU345" s="166" t="s">
        <v>81</v>
      </c>
      <c r="AV345" s="13" t="s">
        <v>81</v>
      </c>
      <c r="AW345" s="13" t="s">
        <v>29</v>
      </c>
      <c r="AX345" s="13" t="s">
        <v>79</v>
      </c>
      <c r="AY345" s="166" t="s">
        <v>149</v>
      </c>
    </row>
    <row r="346" spans="1:65" s="2" customFormat="1" ht="16.5" customHeight="1">
      <c r="A346" s="32"/>
      <c r="B346" s="149"/>
      <c r="C346" s="188" t="s">
        <v>535</v>
      </c>
      <c r="D346" s="188" t="s">
        <v>212</v>
      </c>
      <c r="E346" s="189" t="s">
        <v>448</v>
      </c>
      <c r="F346" s="190" t="s">
        <v>449</v>
      </c>
      <c r="G346" s="191" t="s">
        <v>187</v>
      </c>
      <c r="H346" s="192">
        <v>1.6E-2</v>
      </c>
      <c r="I346" s="193"/>
      <c r="J346" s="194">
        <f>ROUND(I346*H346,2)</f>
        <v>0</v>
      </c>
      <c r="K346" s="195"/>
      <c r="L346" s="196"/>
      <c r="M346" s="197" t="s">
        <v>1</v>
      </c>
      <c r="N346" s="198" t="s">
        <v>37</v>
      </c>
      <c r="O346" s="58"/>
      <c r="P346" s="160">
        <f>O346*H346</f>
        <v>0</v>
      </c>
      <c r="Q346" s="160">
        <v>1</v>
      </c>
      <c r="R346" s="160">
        <f>Q346*H346</f>
        <v>1.6E-2</v>
      </c>
      <c r="S346" s="160">
        <v>0</v>
      </c>
      <c r="T346" s="161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62" t="s">
        <v>327</v>
      </c>
      <c r="AT346" s="162" t="s">
        <v>212</v>
      </c>
      <c r="AU346" s="162" t="s">
        <v>81</v>
      </c>
      <c r="AY346" s="17" t="s">
        <v>149</v>
      </c>
      <c r="BE346" s="163">
        <f>IF(N346="základní",J346,0)</f>
        <v>0</v>
      </c>
      <c r="BF346" s="163">
        <f>IF(N346="snížená",J346,0)</f>
        <v>0</v>
      </c>
      <c r="BG346" s="163">
        <f>IF(N346="zákl. přenesená",J346,0)</f>
        <v>0</v>
      </c>
      <c r="BH346" s="163">
        <f>IF(N346="sníž. přenesená",J346,0)</f>
        <v>0</v>
      </c>
      <c r="BI346" s="163">
        <f>IF(N346="nulová",J346,0)</f>
        <v>0</v>
      </c>
      <c r="BJ346" s="17" t="s">
        <v>79</v>
      </c>
      <c r="BK346" s="163">
        <f>ROUND(I346*H346,2)</f>
        <v>0</v>
      </c>
      <c r="BL346" s="17" t="s">
        <v>242</v>
      </c>
      <c r="BM346" s="162" t="s">
        <v>536</v>
      </c>
    </row>
    <row r="347" spans="1:65" s="13" customFormat="1">
      <c r="B347" s="164"/>
      <c r="D347" s="165" t="s">
        <v>157</v>
      </c>
      <c r="E347" s="166" t="s">
        <v>1</v>
      </c>
      <c r="F347" s="167" t="s">
        <v>537</v>
      </c>
      <c r="H347" s="168">
        <v>1.6E-2</v>
      </c>
      <c r="I347" s="169"/>
      <c r="L347" s="164"/>
      <c r="M347" s="170"/>
      <c r="N347" s="171"/>
      <c r="O347" s="171"/>
      <c r="P347" s="171"/>
      <c r="Q347" s="171"/>
      <c r="R347" s="171"/>
      <c r="S347" s="171"/>
      <c r="T347" s="172"/>
      <c r="AT347" s="166" t="s">
        <v>157</v>
      </c>
      <c r="AU347" s="166" t="s">
        <v>81</v>
      </c>
      <c r="AV347" s="13" t="s">
        <v>81</v>
      </c>
      <c r="AW347" s="13" t="s">
        <v>29</v>
      </c>
      <c r="AX347" s="13" t="s">
        <v>79</v>
      </c>
      <c r="AY347" s="166" t="s">
        <v>149</v>
      </c>
    </row>
    <row r="348" spans="1:65" s="2" customFormat="1" ht="33" customHeight="1">
      <c r="A348" s="32"/>
      <c r="B348" s="149"/>
      <c r="C348" s="150" t="s">
        <v>538</v>
      </c>
      <c r="D348" s="150" t="s">
        <v>151</v>
      </c>
      <c r="E348" s="151" t="s">
        <v>539</v>
      </c>
      <c r="F348" s="152" t="s">
        <v>540</v>
      </c>
      <c r="G348" s="153" t="s">
        <v>154</v>
      </c>
      <c r="H348" s="154">
        <v>53.3</v>
      </c>
      <c r="I348" s="155"/>
      <c r="J348" s="156">
        <f>ROUND(I348*H348,2)</f>
        <v>0</v>
      </c>
      <c r="K348" s="157"/>
      <c r="L348" s="33"/>
      <c r="M348" s="158" t="s">
        <v>1</v>
      </c>
      <c r="N348" s="159" t="s">
        <v>37</v>
      </c>
      <c r="O348" s="58"/>
      <c r="P348" s="160">
        <f>O348*H348</f>
        <v>0</v>
      </c>
      <c r="Q348" s="160">
        <v>0</v>
      </c>
      <c r="R348" s="160">
        <f>Q348*H348</f>
        <v>0</v>
      </c>
      <c r="S348" s="160">
        <v>5.4999999999999997E-3</v>
      </c>
      <c r="T348" s="161">
        <f>S348*H348</f>
        <v>0.29314999999999997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62" t="s">
        <v>242</v>
      </c>
      <c r="AT348" s="162" t="s">
        <v>151</v>
      </c>
      <c r="AU348" s="162" t="s">
        <v>81</v>
      </c>
      <c r="AY348" s="17" t="s">
        <v>149</v>
      </c>
      <c r="BE348" s="163">
        <f>IF(N348="základní",J348,0)</f>
        <v>0</v>
      </c>
      <c r="BF348" s="163">
        <f>IF(N348="snížená",J348,0)</f>
        <v>0</v>
      </c>
      <c r="BG348" s="163">
        <f>IF(N348="zákl. přenesená",J348,0)</f>
        <v>0</v>
      </c>
      <c r="BH348" s="163">
        <f>IF(N348="sníž. přenesená",J348,0)</f>
        <v>0</v>
      </c>
      <c r="BI348" s="163">
        <f>IF(N348="nulová",J348,0)</f>
        <v>0</v>
      </c>
      <c r="BJ348" s="17" t="s">
        <v>79</v>
      </c>
      <c r="BK348" s="163">
        <f>ROUND(I348*H348,2)</f>
        <v>0</v>
      </c>
      <c r="BL348" s="17" t="s">
        <v>242</v>
      </c>
      <c r="BM348" s="162" t="s">
        <v>541</v>
      </c>
    </row>
    <row r="349" spans="1:65" s="15" customFormat="1">
      <c r="B349" s="181"/>
      <c r="D349" s="165" t="s">
        <v>157</v>
      </c>
      <c r="E349" s="182" t="s">
        <v>1</v>
      </c>
      <c r="F349" s="183" t="s">
        <v>542</v>
      </c>
      <c r="H349" s="182" t="s">
        <v>1</v>
      </c>
      <c r="I349" s="184"/>
      <c r="L349" s="181"/>
      <c r="M349" s="185"/>
      <c r="N349" s="186"/>
      <c r="O349" s="186"/>
      <c r="P349" s="186"/>
      <c r="Q349" s="186"/>
      <c r="R349" s="186"/>
      <c r="S349" s="186"/>
      <c r="T349" s="187"/>
      <c r="AT349" s="182" t="s">
        <v>157</v>
      </c>
      <c r="AU349" s="182" t="s">
        <v>81</v>
      </c>
      <c r="AV349" s="15" t="s">
        <v>79</v>
      </c>
      <c r="AW349" s="15" t="s">
        <v>29</v>
      </c>
      <c r="AX349" s="15" t="s">
        <v>72</v>
      </c>
      <c r="AY349" s="182" t="s">
        <v>149</v>
      </c>
    </row>
    <row r="350" spans="1:65" s="13" customFormat="1">
      <c r="B350" s="164"/>
      <c r="D350" s="165" t="s">
        <v>157</v>
      </c>
      <c r="E350" s="166" t="s">
        <v>1</v>
      </c>
      <c r="F350" s="167" t="s">
        <v>534</v>
      </c>
      <c r="H350" s="168">
        <v>53.3</v>
      </c>
      <c r="I350" s="169"/>
      <c r="L350" s="164"/>
      <c r="M350" s="170"/>
      <c r="N350" s="171"/>
      <c r="O350" s="171"/>
      <c r="P350" s="171"/>
      <c r="Q350" s="171"/>
      <c r="R350" s="171"/>
      <c r="S350" s="171"/>
      <c r="T350" s="172"/>
      <c r="AT350" s="166" t="s">
        <v>157</v>
      </c>
      <c r="AU350" s="166" t="s">
        <v>81</v>
      </c>
      <c r="AV350" s="13" t="s">
        <v>81</v>
      </c>
      <c r="AW350" s="13" t="s">
        <v>29</v>
      </c>
      <c r="AX350" s="13" t="s">
        <v>79</v>
      </c>
      <c r="AY350" s="166" t="s">
        <v>149</v>
      </c>
    </row>
    <row r="351" spans="1:65" s="2" customFormat="1" ht="24.2" customHeight="1">
      <c r="A351" s="32"/>
      <c r="B351" s="149"/>
      <c r="C351" s="150" t="s">
        <v>543</v>
      </c>
      <c r="D351" s="150" t="s">
        <v>151</v>
      </c>
      <c r="E351" s="151" t="s">
        <v>544</v>
      </c>
      <c r="F351" s="152" t="s">
        <v>545</v>
      </c>
      <c r="G351" s="153" t="s">
        <v>154</v>
      </c>
      <c r="H351" s="154">
        <v>53.3</v>
      </c>
      <c r="I351" s="155"/>
      <c r="J351" s="156">
        <f>ROUND(I351*H351,2)</f>
        <v>0</v>
      </c>
      <c r="K351" s="157"/>
      <c r="L351" s="33"/>
      <c r="M351" s="158" t="s">
        <v>1</v>
      </c>
      <c r="N351" s="159" t="s">
        <v>37</v>
      </c>
      <c r="O351" s="58"/>
      <c r="P351" s="160">
        <f>O351*H351</f>
        <v>0</v>
      </c>
      <c r="Q351" s="160">
        <v>8.8000000000000003E-4</v>
      </c>
      <c r="R351" s="160">
        <f>Q351*H351</f>
        <v>4.6904000000000001E-2</v>
      </c>
      <c r="S351" s="160">
        <v>0</v>
      </c>
      <c r="T351" s="161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62" t="s">
        <v>242</v>
      </c>
      <c r="AT351" s="162" t="s">
        <v>151</v>
      </c>
      <c r="AU351" s="162" t="s">
        <v>81</v>
      </c>
      <c r="AY351" s="17" t="s">
        <v>149</v>
      </c>
      <c r="BE351" s="163">
        <f>IF(N351="základní",J351,0)</f>
        <v>0</v>
      </c>
      <c r="BF351" s="163">
        <f>IF(N351="snížená",J351,0)</f>
        <v>0</v>
      </c>
      <c r="BG351" s="163">
        <f>IF(N351="zákl. přenesená",J351,0)</f>
        <v>0</v>
      </c>
      <c r="BH351" s="163">
        <f>IF(N351="sníž. přenesená",J351,0)</f>
        <v>0</v>
      </c>
      <c r="BI351" s="163">
        <f>IF(N351="nulová",J351,0)</f>
        <v>0</v>
      </c>
      <c r="BJ351" s="17" t="s">
        <v>79</v>
      </c>
      <c r="BK351" s="163">
        <f>ROUND(I351*H351,2)</f>
        <v>0</v>
      </c>
      <c r="BL351" s="17" t="s">
        <v>242</v>
      </c>
      <c r="BM351" s="162" t="s">
        <v>546</v>
      </c>
    </row>
    <row r="352" spans="1:65" s="15" customFormat="1">
      <c r="B352" s="181"/>
      <c r="D352" s="165" t="s">
        <v>157</v>
      </c>
      <c r="E352" s="182" t="s">
        <v>1</v>
      </c>
      <c r="F352" s="183" t="s">
        <v>547</v>
      </c>
      <c r="H352" s="182" t="s">
        <v>1</v>
      </c>
      <c r="I352" s="184"/>
      <c r="L352" s="181"/>
      <c r="M352" s="185"/>
      <c r="N352" s="186"/>
      <c r="O352" s="186"/>
      <c r="P352" s="186"/>
      <c r="Q352" s="186"/>
      <c r="R352" s="186"/>
      <c r="S352" s="186"/>
      <c r="T352" s="187"/>
      <c r="AT352" s="182" t="s">
        <v>157</v>
      </c>
      <c r="AU352" s="182" t="s">
        <v>81</v>
      </c>
      <c r="AV352" s="15" t="s">
        <v>79</v>
      </c>
      <c r="AW352" s="15" t="s">
        <v>29</v>
      </c>
      <c r="AX352" s="15" t="s">
        <v>72</v>
      </c>
      <c r="AY352" s="182" t="s">
        <v>149</v>
      </c>
    </row>
    <row r="353" spans="1:65" s="13" customFormat="1">
      <c r="B353" s="164"/>
      <c r="D353" s="165" t="s">
        <v>157</v>
      </c>
      <c r="E353" s="166" t="s">
        <v>1</v>
      </c>
      <c r="F353" s="167" t="s">
        <v>534</v>
      </c>
      <c r="H353" s="168">
        <v>53.3</v>
      </c>
      <c r="I353" s="169"/>
      <c r="L353" s="164"/>
      <c r="M353" s="170"/>
      <c r="N353" s="171"/>
      <c r="O353" s="171"/>
      <c r="P353" s="171"/>
      <c r="Q353" s="171"/>
      <c r="R353" s="171"/>
      <c r="S353" s="171"/>
      <c r="T353" s="172"/>
      <c r="AT353" s="166" t="s">
        <v>157</v>
      </c>
      <c r="AU353" s="166" t="s">
        <v>81</v>
      </c>
      <c r="AV353" s="13" t="s">
        <v>81</v>
      </c>
      <c r="AW353" s="13" t="s">
        <v>29</v>
      </c>
      <c r="AX353" s="13" t="s">
        <v>79</v>
      </c>
      <c r="AY353" s="166" t="s">
        <v>149</v>
      </c>
    </row>
    <row r="354" spans="1:65" s="2" customFormat="1" ht="44.25" customHeight="1">
      <c r="A354" s="32"/>
      <c r="B354" s="149"/>
      <c r="C354" s="188" t="s">
        <v>548</v>
      </c>
      <c r="D354" s="188" t="s">
        <v>212</v>
      </c>
      <c r="E354" s="189" t="s">
        <v>472</v>
      </c>
      <c r="F354" s="190" t="s">
        <v>473</v>
      </c>
      <c r="G354" s="191" t="s">
        <v>154</v>
      </c>
      <c r="H354" s="192">
        <v>61.295000000000002</v>
      </c>
      <c r="I354" s="193"/>
      <c r="J354" s="194">
        <f>ROUND(I354*H354,2)</f>
        <v>0</v>
      </c>
      <c r="K354" s="195"/>
      <c r="L354" s="196"/>
      <c r="M354" s="197" t="s">
        <v>1</v>
      </c>
      <c r="N354" s="198" t="s">
        <v>37</v>
      </c>
      <c r="O354" s="58"/>
      <c r="P354" s="160">
        <f>O354*H354</f>
        <v>0</v>
      </c>
      <c r="Q354" s="160">
        <v>5.4000000000000003E-3</v>
      </c>
      <c r="R354" s="160">
        <f>Q354*H354</f>
        <v>0.33099300000000004</v>
      </c>
      <c r="S354" s="160">
        <v>0</v>
      </c>
      <c r="T354" s="161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62" t="s">
        <v>327</v>
      </c>
      <c r="AT354" s="162" t="s">
        <v>212</v>
      </c>
      <c r="AU354" s="162" t="s">
        <v>81</v>
      </c>
      <c r="AY354" s="17" t="s">
        <v>149</v>
      </c>
      <c r="BE354" s="163">
        <f>IF(N354="základní",J354,0)</f>
        <v>0</v>
      </c>
      <c r="BF354" s="163">
        <f>IF(N354="snížená",J354,0)</f>
        <v>0</v>
      </c>
      <c r="BG354" s="163">
        <f>IF(N354="zákl. přenesená",J354,0)</f>
        <v>0</v>
      </c>
      <c r="BH354" s="163">
        <f>IF(N354="sníž. přenesená",J354,0)</f>
        <v>0</v>
      </c>
      <c r="BI354" s="163">
        <f>IF(N354="nulová",J354,0)</f>
        <v>0</v>
      </c>
      <c r="BJ354" s="17" t="s">
        <v>79</v>
      </c>
      <c r="BK354" s="163">
        <f>ROUND(I354*H354,2)</f>
        <v>0</v>
      </c>
      <c r="BL354" s="17" t="s">
        <v>242</v>
      </c>
      <c r="BM354" s="162" t="s">
        <v>549</v>
      </c>
    </row>
    <row r="355" spans="1:65" s="13" customFormat="1">
      <c r="B355" s="164"/>
      <c r="D355" s="165" t="s">
        <v>157</v>
      </c>
      <c r="E355" s="166" t="s">
        <v>1</v>
      </c>
      <c r="F355" s="167" t="s">
        <v>550</v>
      </c>
      <c r="H355" s="168">
        <v>61.295000000000002</v>
      </c>
      <c r="I355" s="169"/>
      <c r="L355" s="164"/>
      <c r="M355" s="170"/>
      <c r="N355" s="171"/>
      <c r="O355" s="171"/>
      <c r="P355" s="171"/>
      <c r="Q355" s="171"/>
      <c r="R355" s="171"/>
      <c r="S355" s="171"/>
      <c r="T355" s="172"/>
      <c r="AT355" s="166" t="s">
        <v>157</v>
      </c>
      <c r="AU355" s="166" t="s">
        <v>81</v>
      </c>
      <c r="AV355" s="13" t="s">
        <v>81</v>
      </c>
      <c r="AW355" s="13" t="s">
        <v>29</v>
      </c>
      <c r="AX355" s="13" t="s">
        <v>79</v>
      </c>
      <c r="AY355" s="166" t="s">
        <v>149</v>
      </c>
    </row>
    <row r="356" spans="1:65" s="2" customFormat="1" ht="24.2" customHeight="1">
      <c r="A356" s="32"/>
      <c r="B356" s="149"/>
      <c r="C356" s="150" t="s">
        <v>551</v>
      </c>
      <c r="D356" s="150" t="s">
        <v>151</v>
      </c>
      <c r="E356" s="151" t="s">
        <v>552</v>
      </c>
      <c r="F356" s="152" t="s">
        <v>553</v>
      </c>
      <c r="G356" s="153" t="s">
        <v>154</v>
      </c>
      <c r="H356" s="154">
        <v>53.3</v>
      </c>
      <c r="I356" s="155"/>
      <c r="J356" s="156">
        <f>ROUND(I356*H356,2)</f>
        <v>0</v>
      </c>
      <c r="K356" s="157"/>
      <c r="L356" s="33"/>
      <c r="M356" s="158" t="s">
        <v>1</v>
      </c>
      <c r="N356" s="159" t="s">
        <v>37</v>
      </c>
      <c r="O356" s="58"/>
      <c r="P356" s="160">
        <f>O356*H356</f>
        <v>0</v>
      </c>
      <c r="Q356" s="160">
        <v>1.9000000000000001E-4</v>
      </c>
      <c r="R356" s="160">
        <f>Q356*H356</f>
        <v>1.0127000000000001E-2</v>
      </c>
      <c r="S356" s="160">
        <v>0</v>
      </c>
      <c r="T356" s="161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62" t="s">
        <v>242</v>
      </c>
      <c r="AT356" s="162" t="s">
        <v>151</v>
      </c>
      <c r="AU356" s="162" t="s">
        <v>81</v>
      </c>
      <c r="AY356" s="17" t="s">
        <v>149</v>
      </c>
      <c r="BE356" s="163">
        <f>IF(N356="základní",J356,0)</f>
        <v>0</v>
      </c>
      <c r="BF356" s="163">
        <f>IF(N356="snížená",J356,0)</f>
        <v>0</v>
      </c>
      <c r="BG356" s="163">
        <f>IF(N356="zákl. přenesená",J356,0)</f>
        <v>0</v>
      </c>
      <c r="BH356" s="163">
        <f>IF(N356="sníž. přenesená",J356,0)</f>
        <v>0</v>
      </c>
      <c r="BI356" s="163">
        <f>IF(N356="nulová",J356,0)</f>
        <v>0</v>
      </c>
      <c r="BJ356" s="17" t="s">
        <v>79</v>
      </c>
      <c r="BK356" s="163">
        <f>ROUND(I356*H356,2)</f>
        <v>0</v>
      </c>
      <c r="BL356" s="17" t="s">
        <v>242</v>
      </c>
      <c r="BM356" s="162" t="s">
        <v>554</v>
      </c>
    </row>
    <row r="357" spans="1:65" s="2" customFormat="1" ht="33" customHeight="1">
      <c r="A357" s="32"/>
      <c r="B357" s="149"/>
      <c r="C357" s="188" t="s">
        <v>555</v>
      </c>
      <c r="D357" s="188" t="s">
        <v>212</v>
      </c>
      <c r="E357" s="189" t="s">
        <v>556</v>
      </c>
      <c r="F357" s="190" t="s">
        <v>557</v>
      </c>
      <c r="G357" s="191" t="s">
        <v>154</v>
      </c>
      <c r="H357" s="192">
        <v>61.295000000000002</v>
      </c>
      <c r="I357" s="193"/>
      <c r="J357" s="194">
        <f>ROUND(I357*H357,2)</f>
        <v>0</v>
      </c>
      <c r="K357" s="195"/>
      <c r="L357" s="196"/>
      <c r="M357" s="197" t="s">
        <v>1</v>
      </c>
      <c r="N357" s="198" t="s">
        <v>37</v>
      </c>
      <c r="O357" s="58"/>
      <c r="P357" s="160">
        <f>O357*H357</f>
        <v>0</v>
      </c>
      <c r="Q357" s="160">
        <v>1.6999999999999999E-3</v>
      </c>
      <c r="R357" s="160">
        <f>Q357*H357</f>
        <v>0.1042015</v>
      </c>
      <c r="S357" s="160">
        <v>0</v>
      </c>
      <c r="T357" s="161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62" t="s">
        <v>327</v>
      </c>
      <c r="AT357" s="162" t="s">
        <v>212</v>
      </c>
      <c r="AU357" s="162" t="s">
        <v>81</v>
      </c>
      <c r="AY357" s="17" t="s">
        <v>149</v>
      </c>
      <c r="BE357" s="163">
        <f>IF(N357="základní",J357,0)</f>
        <v>0</v>
      </c>
      <c r="BF357" s="163">
        <f>IF(N357="snížená",J357,0)</f>
        <v>0</v>
      </c>
      <c r="BG357" s="163">
        <f>IF(N357="zákl. přenesená",J357,0)</f>
        <v>0</v>
      </c>
      <c r="BH357" s="163">
        <f>IF(N357="sníž. přenesená",J357,0)</f>
        <v>0</v>
      </c>
      <c r="BI357" s="163">
        <f>IF(N357="nulová",J357,0)</f>
        <v>0</v>
      </c>
      <c r="BJ357" s="17" t="s">
        <v>79</v>
      </c>
      <c r="BK357" s="163">
        <f>ROUND(I357*H357,2)</f>
        <v>0</v>
      </c>
      <c r="BL357" s="17" t="s">
        <v>242</v>
      </c>
      <c r="BM357" s="162" t="s">
        <v>558</v>
      </c>
    </row>
    <row r="358" spans="1:65" s="13" customFormat="1">
      <c r="B358" s="164"/>
      <c r="D358" s="165" t="s">
        <v>157</v>
      </c>
      <c r="E358" s="166" t="s">
        <v>1</v>
      </c>
      <c r="F358" s="167" t="s">
        <v>550</v>
      </c>
      <c r="H358" s="168">
        <v>61.295000000000002</v>
      </c>
      <c r="I358" s="169"/>
      <c r="L358" s="164"/>
      <c r="M358" s="170"/>
      <c r="N358" s="171"/>
      <c r="O358" s="171"/>
      <c r="P358" s="171"/>
      <c r="Q358" s="171"/>
      <c r="R358" s="171"/>
      <c r="S358" s="171"/>
      <c r="T358" s="172"/>
      <c r="AT358" s="166" t="s">
        <v>157</v>
      </c>
      <c r="AU358" s="166" t="s">
        <v>81</v>
      </c>
      <c r="AV358" s="13" t="s">
        <v>81</v>
      </c>
      <c r="AW358" s="13" t="s">
        <v>29</v>
      </c>
      <c r="AX358" s="13" t="s">
        <v>79</v>
      </c>
      <c r="AY358" s="166" t="s">
        <v>149</v>
      </c>
    </row>
    <row r="359" spans="1:65" s="2" customFormat="1" ht="37.9" customHeight="1">
      <c r="A359" s="32"/>
      <c r="B359" s="149"/>
      <c r="C359" s="150" t="s">
        <v>559</v>
      </c>
      <c r="D359" s="150" t="s">
        <v>151</v>
      </c>
      <c r="E359" s="151" t="s">
        <v>560</v>
      </c>
      <c r="F359" s="152" t="s">
        <v>561</v>
      </c>
      <c r="G359" s="153" t="s">
        <v>154</v>
      </c>
      <c r="H359" s="154">
        <v>106.6</v>
      </c>
      <c r="I359" s="155"/>
      <c r="J359" s="156">
        <f>ROUND(I359*H359,2)</f>
        <v>0</v>
      </c>
      <c r="K359" s="157"/>
      <c r="L359" s="33"/>
      <c r="M359" s="158" t="s">
        <v>1</v>
      </c>
      <c r="N359" s="159" t="s">
        <v>37</v>
      </c>
      <c r="O359" s="58"/>
      <c r="P359" s="160">
        <f>O359*H359</f>
        <v>0</v>
      </c>
      <c r="Q359" s="160">
        <v>0</v>
      </c>
      <c r="R359" s="160">
        <f>Q359*H359</f>
        <v>0</v>
      </c>
      <c r="S359" s="160">
        <v>3.2000000000000002E-3</v>
      </c>
      <c r="T359" s="161">
        <f>S359*H359</f>
        <v>0.34111999999999998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62" t="s">
        <v>242</v>
      </c>
      <c r="AT359" s="162" t="s">
        <v>151</v>
      </c>
      <c r="AU359" s="162" t="s">
        <v>81</v>
      </c>
      <c r="AY359" s="17" t="s">
        <v>149</v>
      </c>
      <c r="BE359" s="163">
        <f>IF(N359="základní",J359,0)</f>
        <v>0</v>
      </c>
      <c r="BF359" s="163">
        <f>IF(N359="snížená",J359,0)</f>
        <v>0</v>
      </c>
      <c r="BG359" s="163">
        <f>IF(N359="zákl. přenesená",J359,0)</f>
        <v>0</v>
      </c>
      <c r="BH359" s="163">
        <f>IF(N359="sníž. přenesená",J359,0)</f>
        <v>0</v>
      </c>
      <c r="BI359" s="163">
        <f>IF(N359="nulová",J359,0)</f>
        <v>0</v>
      </c>
      <c r="BJ359" s="17" t="s">
        <v>79</v>
      </c>
      <c r="BK359" s="163">
        <f>ROUND(I359*H359,2)</f>
        <v>0</v>
      </c>
      <c r="BL359" s="17" t="s">
        <v>242</v>
      </c>
      <c r="BM359" s="162" t="s">
        <v>562</v>
      </c>
    </row>
    <row r="360" spans="1:65" s="15" customFormat="1">
      <c r="B360" s="181"/>
      <c r="D360" s="165" t="s">
        <v>157</v>
      </c>
      <c r="E360" s="182" t="s">
        <v>1</v>
      </c>
      <c r="F360" s="183" t="s">
        <v>563</v>
      </c>
      <c r="H360" s="182" t="s">
        <v>1</v>
      </c>
      <c r="I360" s="184"/>
      <c r="L360" s="181"/>
      <c r="M360" s="185"/>
      <c r="N360" s="186"/>
      <c r="O360" s="186"/>
      <c r="P360" s="186"/>
      <c r="Q360" s="186"/>
      <c r="R360" s="186"/>
      <c r="S360" s="186"/>
      <c r="T360" s="187"/>
      <c r="AT360" s="182" t="s">
        <v>157</v>
      </c>
      <c r="AU360" s="182" t="s">
        <v>81</v>
      </c>
      <c r="AV360" s="15" t="s">
        <v>79</v>
      </c>
      <c r="AW360" s="15" t="s">
        <v>29</v>
      </c>
      <c r="AX360" s="15" t="s">
        <v>72</v>
      </c>
      <c r="AY360" s="182" t="s">
        <v>149</v>
      </c>
    </row>
    <row r="361" spans="1:65" s="13" customFormat="1">
      <c r="B361" s="164"/>
      <c r="D361" s="165" t="s">
        <v>157</v>
      </c>
      <c r="E361" s="166" t="s">
        <v>1</v>
      </c>
      <c r="F361" s="167" t="s">
        <v>534</v>
      </c>
      <c r="H361" s="168">
        <v>53.3</v>
      </c>
      <c r="I361" s="169"/>
      <c r="L361" s="164"/>
      <c r="M361" s="170"/>
      <c r="N361" s="171"/>
      <c r="O361" s="171"/>
      <c r="P361" s="171"/>
      <c r="Q361" s="171"/>
      <c r="R361" s="171"/>
      <c r="S361" s="171"/>
      <c r="T361" s="172"/>
      <c r="AT361" s="166" t="s">
        <v>157</v>
      </c>
      <c r="AU361" s="166" t="s">
        <v>81</v>
      </c>
      <c r="AV361" s="13" t="s">
        <v>81</v>
      </c>
      <c r="AW361" s="13" t="s">
        <v>29</v>
      </c>
      <c r="AX361" s="13" t="s">
        <v>72</v>
      </c>
      <c r="AY361" s="166" t="s">
        <v>149</v>
      </c>
    </row>
    <row r="362" spans="1:65" s="15" customFormat="1">
      <c r="B362" s="181"/>
      <c r="D362" s="165" t="s">
        <v>157</v>
      </c>
      <c r="E362" s="182" t="s">
        <v>1</v>
      </c>
      <c r="F362" s="183" t="s">
        <v>564</v>
      </c>
      <c r="H362" s="182" t="s">
        <v>1</v>
      </c>
      <c r="I362" s="184"/>
      <c r="L362" s="181"/>
      <c r="M362" s="185"/>
      <c r="N362" s="186"/>
      <c r="O362" s="186"/>
      <c r="P362" s="186"/>
      <c r="Q362" s="186"/>
      <c r="R362" s="186"/>
      <c r="S362" s="186"/>
      <c r="T362" s="187"/>
      <c r="AT362" s="182" t="s">
        <v>157</v>
      </c>
      <c r="AU362" s="182" t="s">
        <v>81</v>
      </c>
      <c r="AV362" s="15" t="s">
        <v>79</v>
      </c>
      <c r="AW362" s="15" t="s">
        <v>29</v>
      </c>
      <c r="AX362" s="15" t="s">
        <v>72</v>
      </c>
      <c r="AY362" s="182" t="s">
        <v>149</v>
      </c>
    </row>
    <row r="363" spans="1:65" s="13" customFormat="1">
      <c r="B363" s="164"/>
      <c r="D363" s="165" t="s">
        <v>157</v>
      </c>
      <c r="E363" s="166" t="s">
        <v>1</v>
      </c>
      <c r="F363" s="167" t="s">
        <v>534</v>
      </c>
      <c r="H363" s="168">
        <v>53.3</v>
      </c>
      <c r="I363" s="169"/>
      <c r="L363" s="164"/>
      <c r="M363" s="170"/>
      <c r="N363" s="171"/>
      <c r="O363" s="171"/>
      <c r="P363" s="171"/>
      <c r="Q363" s="171"/>
      <c r="R363" s="171"/>
      <c r="S363" s="171"/>
      <c r="T363" s="172"/>
      <c r="AT363" s="166" t="s">
        <v>157</v>
      </c>
      <c r="AU363" s="166" t="s">
        <v>81</v>
      </c>
      <c r="AV363" s="13" t="s">
        <v>81</v>
      </c>
      <c r="AW363" s="13" t="s">
        <v>29</v>
      </c>
      <c r="AX363" s="13" t="s">
        <v>72</v>
      </c>
      <c r="AY363" s="166" t="s">
        <v>149</v>
      </c>
    </row>
    <row r="364" spans="1:65" s="14" customFormat="1">
      <c r="B364" s="173"/>
      <c r="D364" s="165" t="s">
        <v>157</v>
      </c>
      <c r="E364" s="174" t="s">
        <v>1</v>
      </c>
      <c r="F364" s="175" t="s">
        <v>171</v>
      </c>
      <c r="H364" s="176">
        <v>106.6</v>
      </c>
      <c r="I364" s="177"/>
      <c r="L364" s="173"/>
      <c r="M364" s="178"/>
      <c r="N364" s="179"/>
      <c r="O364" s="179"/>
      <c r="P364" s="179"/>
      <c r="Q364" s="179"/>
      <c r="R364" s="179"/>
      <c r="S364" s="179"/>
      <c r="T364" s="180"/>
      <c r="AT364" s="174" t="s">
        <v>157</v>
      </c>
      <c r="AU364" s="174" t="s">
        <v>81</v>
      </c>
      <c r="AV364" s="14" t="s">
        <v>155</v>
      </c>
      <c r="AW364" s="14" t="s">
        <v>29</v>
      </c>
      <c r="AX364" s="14" t="s">
        <v>79</v>
      </c>
      <c r="AY364" s="174" t="s">
        <v>149</v>
      </c>
    </row>
    <row r="365" spans="1:65" s="2" customFormat="1" ht="33" customHeight="1">
      <c r="A365" s="32"/>
      <c r="B365" s="149"/>
      <c r="C365" s="150" t="s">
        <v>565</v>
      </c>
      <c r="D365" s="150" t="s">
        <v>151</v>
      </c>
      <c r="E365" s="151" t="s">
        <v>566</v>
      </c>
      <c r="F365" s="152" t="s">
        <v>567</v>
      </c>
      <c r="G365" s="153" t="s">
        <v>154</v>
      </c>
      <c r="H365" s="154">
        <v>53.3</v>
      </c>
      <c r="I365" s="155"/>
      <c r="J365" s="156">
        <f>ROUND(I365*H365,2)</f>
        <v>0</v>
      </c>
      <c r="K365" s="157"/>
      <c r="L365" s="33"/>
      <c r="M365" s="158" t="s">
        <v>1</v>
      </c>
      <c r="N365" s="159" t="s">
        <v>37</v>
      </c>
      <c r="O365" s="58"/>
      <c r="P365" s="160">
        <f>O365*H365</f>
        <v>0</v>
      </c>
      <c r="Q365" s="160">
        <v>0</v>
      </c>
      <c r="R365" s="160">
        <f>Q365*H365</f>
        <v>0</v>
      </c>
      <c r="S365" s="160">
        <v>0</v>
      </c>
      <c r="T365" s="161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62" t="s">
        <v>242</v>
      </c>
      <c r="AT365" s="162" t="s">
        <v>151</v>
      </c>
      <c r="AU365" s="162" t="s">
        <v>81</v>
      </c>
      <c r="AY365" s="17" t="s">
        <v>149</v>
      </c>
      <c r="BE365" s="163">
        <f>IF(N365="základní",J365,0)</f>
        <v>0</v>
      </c>
      <c r="BF365" s="163">
        <f>IF(N365="snížená",J365,0)</f>
        <v>0</v>
      </c>
      <c r="BG365" s="163">
        <f>IF(N365="zákl. přenesená",J365,0)</f>
        <v>0</v>
      </c>
      <c r="BH365" s="163">
        <f>IF(N365="sníž. přenesená",J365,0)</f>
        <v>0</v>
      </c>
      <c r="BI365" s="163">
        <f>IF(N365="nulová",J365,0)</f>
        <v>0</v>
      </c>
      <c r="BJ365" s="17" t="s">
        <v>79</v>
      </c>
      <c r="BK365" s="163">
        <f>ROUND(I365*H365,2)</f>
        <v>0</v>
      </c>
      <c r="BL365" s="17" t="s">
        <v>242</v>
      </c>
      <c r="BM365" s="162" t="s">
        <v>568</v>
      </c>
    </row>
    <row r="366" spans="1:65" s="2" customFormat="1" ht="16.5" customHeight="1">
      <c r="A366" s="32"/>
      <c r="B366" s="149"/>
      <c r="C366" s="188" t="s">
        <v>569</v>
      </c>
      <c r="D366" s="188" t="s">
        <v>212</v>
      </c>
      <c r="E366" s="189" t="s">
        <v>570</v>
      </c>
      <c r="F366" s="190" t="s">
        <v>571</v>
      </c>
      <c r="G366" s="191" t="s">
        <v>154</v>
      </c>
      <c r="H366" s="192">
        <v>61.295000000000002</v>
      </c>
      <c r="I366" s="193"/>
      <c r="J366" s="194">
        <f>ROUND(I366*H366,2)</f>
        <v>0</v>
      </c>
      <c r="K366" s="195"/>
      <c r="L366" s="196"/>
      <c r="M366" s="197" t="s">
        <v>1</v>
      </c>
      <c r="N366" s="198" t="s">
        <v>37</v>
      </c>
      <c r="O366" s="58"/>
      <c r="P366" s="160">
        <f>O366*H366</f>
        <v>0</v>
      </c>
      <c r="Q366" s="160">
        <v>2.9999999999999997E-4</v>
      </c>
      <c r="R366" s="160">
        <f>Q366*H366</f>
        <v>1.8388499999999999E-2</v>
      </c>
      <c r="S366" s="160">
        <v>0</v>
      </c>
      <c r="T366" s="161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62" t="s">
        <v>327</v>
      </c>
      <c r="AT366" s="162" t="s">
        <v>212</v>
      </c>
      <c r="AU366" s="162" t="s">
        <v>81</v>
      </c>
      <c r="AY366" s="17" t="s">
        <v>149</v>
      </c>
      <c r="BE366" s="163">
        <f>IF(N366="základní",J366,0)</f>
        <v>0</v>
      </c>
      <c r="BF366" s="163">
        <f>IF(N366="snížená",J366,0)</f>
        <v>0</v>
      </c>
      <c r="BG366" s="163">
        <f>IF(N366="zákl. přenesená",J366,0)</f>
        <v>0</v>
      </c>
      <c r="BH366" s="163">
        <f>IF(N366="sníž. přenesená",J366,0)</f>
        <v>0</v>
      </c>
      <c r="BI366" s="163">
        <f>IF(N366="nulová",J366,0)</f>
        <v>0</v>
      </c>
      <c r="BJ366" s="17" t="s">
        <v>79</v>
      </c>
      <c r="BK366" s="163">
        <f>ROUND(I366*H366,2)</f>
        <v>0</v>
      </c>
      <c r="BL366" s="17" t="s">
        <v>242</v>
      </c>
      <c r="BM366" s="162" t="s">
        <v>572</v>
      </c>
    </row>
    <row r="367" spans="1:65" s="13" customFormat="1">
      <c r="B367" s="164"/>
      <c r="D367" s="165" t="s">
        <v>157</v>
      </c>
      <c r="E367" s="166" t="s">
        <v>1</v>
      </c>
      <c r="F367" s="167" t="s">
        <v>550</v>
      </c>
      <c r="H367" s="168">
        <v>61.295000000000002</v>
      </c>
      <c r="I367" s="169"/>
      <c r="L367" s="164"/>
      <c r="M367" s="170"/>
      <c r="N367" s="171"/>
      <c r="O367" s="171"/>
      <c r="P367" s="171"/>
      <c r="Q367" s="171"/>
      <c r="R367" s="171"/>
      <c r="S367" s="171"/>
      <c r="T367" s="172"/>
      <c r="AT367" s="166" t="s">
        <v>157</v>
      </c>
      <c r="AU367" s="166" t="s">
        <v>81</v>
      </c>
      <c r="AV367" s="13" t="s">
        <v>81</v>
      </c>
      <c r="AW367" s="13" t="s">
        <v>29</v>
      </c>
      <c r="AX367" s="13" t="s">
        <v>79</v>
      </c>
      <c r="AY367" s="166" t="s">
        <v>149</v>
      </c>
    </row>
    <row r="368" spans="1:65" s="2" customFormat="1" ht="33" customHeight="1">
      <c r="A368" s="32"/>
      <c r="B368" s="149"/>
      <c r="C368" s="150" t="s">
        <v>573</v>
      </c>
      <c r="D368" s="150" t="s">
        <v>151</v>
      </c>
      <c r="E368" s="151" t="s">
        <v>574</v>
      </c>
      <c r="F368" s="152" t="s">
        <v>575</v>
      </c>
      <c r="G368" s="153" t="s">
        <v>154</v>
      </c>
      <c r="H368" s="154">
        <v>106.6</v>
      </c>
      <c r="I368" s="155"/>
      <c r="J368" s="156">
        <f>ROUND(I368*H368,2)</f>
        <v>0</v>
      </c>
      <c r="K368" s="157"/>
      <c r="L368" s="33"/>
      <c r="M368" s="158" t="s">
        <v>1</v>
      </c>
      <c r="N368" s="159" t="s">
        <v>37</v>
      </c>
      <c r="O368" s="58"/>
      <c r="P368" s="160">
        <f>O368*H368</f>
        <v>0</v>
      </c>
      <c r="Q368" s="160">
        <v>0</v>
      </c>
      <c r="R368" s="160">
        <f>Q368*H368</f>
        <v>0</v>
      </c>
      <c r="S368" s="160">
        <v>0</v>
      </c>
      <c r="T368" s="161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62" t="s">
        <v>242</v>
      </c>
      <c r="AT368" s="162" t="s">
        <v>151</v>
      </c>
      <c r="AU368" s="162" t="s">
        <v>81</v>
      </c>
      <c r="AY368" s="17" t="s">
        <v>149</v>
      </c>
      <c r="BE368" s="163">
        <f>IF(N368="základní",J368,0)</f>
        <v>0</v>
      </c>
      <c r="BF368" s="163">
        <f>IF(N368="snížená",J368,0)</f>
        <v>0</v>
      </c>
      <c r="BG368" s="163">
        <f>IF(N368="zákl. přenesená",J368,0)</f>
        <v>0</v>
      </c>
      <c r="BH368" s="163">
        <f>IF(N368="sníž. přenesená",J368,0)</f>
        <v>0</v>
      </c>
      <c r="BI368" s="163">
        <f>IF(N368="nulová",J368,0)</f>
        <v>0</v>
      </c>
      <c r="BJ368" s="17" t="s">
        <v>79</v>
      </c>
      <c r="BK368" s="163">
        <f>ROUND(I368*H368,2)</f>
        <v>0</v>
      </c>
      <c r="BL368" s="17" t="s">
        <v>242</v>
      </c>
      <c r="BM368" s="162" t="s">
        <v>576</v>
      </c>
    </row>
    <row r="369" spans="1:65" s="13" customFormat="1">
      <c r="B369" s="164"/>
      <c r="D369" s="165" t="s">
        <v>157</v>
      </c>
      <c r="E369" s="166" t="s">
        <v>1</v>
      </c>
      <c r="F369" s="167" t="s">
        <v>577</v>
      </c>
      <c r="H369" s="168">
        <v>106.6</v>
      </c>
      <c r="I369" s="169"/>
      <c r="L369" s="164"/>
      <c r="M369" s="170"/>
      <c r="N369" s="171"/>
      <c r="O369" s="171"/>
      <c r="P369" s="171"/>
      <c r="Q369" s="171"/>
      <c r="R369" s="171"/>
      <c r="S369" s="171"/>
      <c r="T369" s="172"/>
      <c r="AT369" s="166" t="s">
        <v>157</v>
      </c>
      <c r="AU369" s="166" t="s">
        <v>81</v>
      </c>
      <c r="AV369" s="13" t="s">
        <v>81</v>
      </c>
      <c r="AW369" s="13" t="s">
        <v>29</v>
      </c>
      <c r="AX369" s="13" t="s">
        <v>79</v>
      </c>
      <c r="AY369" s="166" t="s">
        <v>149</v>
      </c>
    </row>
    <row r="370" spans="1:65" s="2" customFormat="1" ht="16.5" customHeight="1">
      <c r="A370" s="32"/>
      <c r="B370" s="149"/>
      <c r="C370" s="188" t="s">
        <v>578</v>
      </c>
      <c r="D370" s="188" t="s">
        <v>212</v>
      </c>
      <c r="E370" s="189" t="s">
        <v>570</v>
      </c>
      <c r="F370" s="190" t="s">
        <v>571</v>
      </c>
      <c r="G370" s="191" t="s">
        <v>154</v>
      </c>
      <c r="H370" s="192">
        <v>122.59</v>
      </c>
      <c r="I370" s="193"/>
      <c r="J370" s="194">
        <f>ROUND(I370*H370,2)</f>
        <v>0</v>
      </c>
      <c r="K370" s="195"/>
      <c r="L370" s="196"/>
      <c r="M370" s="197" t="s">
        <v>1</v>
      </c>
      <c r="N370" s="198" t="s">
        <v>37</v>
      </c>
      <c r="O370" s="58"/>
      <c r="P370" s="160">
        <f>O370*H370</f>
        <v>0</v>
      </c>
      <c r="Q370" s="160">
        <v>2.9999999999999997E-4</v>
      </c>
      <c r="R370" s="160">
        <f>Q370*H370</f>
        <v>3.6776999999999997E-2</v>
      </c>
      <c r="S370" s="160">
        <v>0</v>
      </c>
      <c r="T370" s="161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62" t="s">
        <v>327</v>
      </c>
      <c r="AT370" s="162" t="s">
        <v>212</v>
      </c>
      <c r="AU370" s="162" t="s">
        <v>81</v>
      </c>
      <c r="AY370" s="17" t="s">
        <v>149</v>
      </c>
      <c r="BE370" s="163">
        <f>IF(N370="základní",J370,0)</f>
        <v>0</v>
      </c>
      <c r="BF370" s="163">
        <f>IF(N370="snížená",J370,0)</f>
        <v>0</v>
      </c>
      <c r="BG370" s="163">
        <f>IF(N370="zákl. přenesená",J370,0)</f>
        <v>0</v>
      </c>
      <c r="BH370" s="163">
        <f>IF(N370="sníž. přenesená",J370,0)</f>
        <v>0</v>
      </c>
      <c r="BI370" s="163">
        <f>IF(N370="nulová",J370,0)</f>
        <v>0</v>
      </c>
      <c r="BJ370" s="17" t="s">
        <v>79</v>
      </c>
      <c r="BK370" s="163">
        <f>ROUND(I370*H370,2)</f>
        <v>0</v>
      </c>
      <c r="BL370" s="17" t="s">
        <v>242</v>
      </c>
      <c r="BM370" s="162" t="s">
        <v>579</v>
      </c>
    </row>
    <row r="371" spans="1:65" s="13" customFormat="1">
      <c r="B371" s="164"/>
      <c r="D371" s="165" t="s">
        <v>157</v>
      </c>
      <c r="E371" s="166" t="s">
        <v>1</v>
      </c>
      <c r="F371" s="167" t="s">
        <v>580</v>
      </c>
      <c r="H371" s="168">
        <v>122.59</v>
      </c>
      <c r="I371" s="169"/>
      <c r="L371" s="164"/>
      <c r="M371" s="170"/>
      <c r="N371" s="171"/>
      <c r="O371" s="171"/>
      <c r="P371" s="171"/>
      <c r="Q371" s="171"/>
      <c r="R371" s="171"/>
      <c r="S371" s="171"/>
      <c r="T371" s="172"/>
      <c r="AT371" s="166" t="s">
        <v>157</v>
      </c>
      <c r="AU371" s="166" t="s">
        <v>81</v>
      </c>
      <c r="AV371" s="13" t="s">
        <v>81</v>
      </c>
      <c r="AW371" s="13" t="s">
        <v>29</v>
      </c>
      <c r="AX371" s="13" t="s">
        <v>79</v>
      </c>
      <c r="AY371" s="166" t="s">
        <v>149</v>
      </c>
    </row>
    <row r="372" spans="1:65" s="2" customFormat="1" ht="33" customHeight="1">
      <c r="A372" s="32"/>
      <c r="B372" s="149"/>
      <c r="C372" s="150" t="s">
        <v>581</v>
      </c>
      <c r="D372" s="150" t="s">
        <v>151</v>
      </c>
      <c r="E372" s="151" t="s">
        <v>582</v>
      </c>
      <c r="F372" s="152" t="s">
        <v>583</v>
      </c>
      <c r="G372" s="153" t="s">
        <v>154</v>
      </c>
      <c r="H372" s="154">
        <v>53.3</v>
      </c>
      <c r="I372" s="155"/>
      <c r="J372" s="156">
        <f>ROUND(I372*H372,2)</f>
        <v>0</v>
      </c>
      <c r="K372" s="157"/>
      <c r="L372" s="33"/>
      <c r="M372" s="158" t="s">
        <v>1</v>
      </c>
      <c r="N372" s="159" t="s">
        <v>37</v>
      </c>
      <c r="O372" s="58"/>
      <c r="P372" s="160">
        <f>O372*H372</f>
        <v>0</v>
      </c>
      <c r="Q372" s="160">
        <v>0</v>
      </c>
      <c r="R372" s="160">
        <f>Q372*H372</f>
        <v>0</v>
      </c>
      <c r="S372" s="160">
        <v>0</v>
      </c>
      <c r="T372" s="161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62" t="s">
        <v>242</v>
      </c>
      <c r="AT372" s="162" t="s">
        <v>151</v>
      </c>
      <c r="AU372" s="162" t="s">
        <v>81</v>
      </c>
      <c r="AY372" s="17" t="s">
        <v>149</v>
      </c>
      <c r="BE372" s="163">
        <f>IF(N372="základní",J372,0)</f>
        <v>0</v>
      </c>
      <c r="BF372" s="163">
        <f>IF(N372="snížená",J372,0)</f>
        <v>0</v>
      </c>
      <c r="BG372" s="163">
        <f>IF(N372="zákl. přenesená",J372,0)</f>
        <v>0</v>
      </c>
      <c r="BH372" s="163">
        <f>IF(N372="sníž. přenesená",J372,0)</f>
        <v>0</v>
      </c>
      <c r="BI372" s="163">
        <f>IF(N372="nulová",J372,0)</f>
        <v>0</v>
      </c>
      <c r="BJ372" s="17" t="s">
        <v>79</v>
      </c>
      <c r="BK372" s="163">
        <f>ROUND(I372*H372,2)</f>
        <v>0</v>
      </c>
      <c r="BL372" s="17" t="s">
        <v>242</v>
      </c>
      <c r="BM372" s="162" t="s">
        <v>584</v>
      </c>
    </row>
    <row r="373" spans="1:65" s="2" customFormat="1" ht="24.2" customHeight="1">
      <c r="A373" s="32"/>
      <c r="B373" s="149"/>
      <c r="C373" s="188" t="s">
        <v>585</v>
      </c>
      <c r="D373" s="188" t="s">
        <v>212</v>
      </c>
      <c r="E373" s="189" t="s">
        <v>586</v>
      </c>
      <c r="F373" s="190" t="s">
        <v>587</v>
      </c>
      <c r="G373" s="191" t="s">
        <v>154</v>
      </c>
      <c r="H373" s="192">
        <v>61.295000000000002</v>
      </c>
      <c r="I373" s="193"/>
      <c r="J373" s="194">
        <f>ROUND(I373*H373,2)</f>
        <v>0</v>
      </c>
      <c r="K373" s="195"/>
      <c r="L373" s="196"/>
      <c r="M373" s="197" t="s">
        <v>1</v>
      </c>
      <c r="N373" s="198" t="s">
        <v>37</v>
      </c>
      <c r="O373" s="58"/>
      <c r="P373" s="160">
        <f>O373*H373</f>
        <v>0</v>
      </c>
      <c r="Q373" s="160">
        <v>2.9999999999999997E-4</v>
      </c>
      <c r="R373" s="160">
        <f>Q373*H373</f>
        <v>1.8388499999999999E-2</v>
      </c>
      <c r="S373" s="160">
        <v>0</v>
      </c>
      <c r="T373" s="161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62" t="s">
        <v>327</v>
      </c>
      <c r="AT373" s="162" t="s">
        <v>212</v>
      </c>
      <c r="AU373" s="162" t="s">
        <v>81</v>
      </c>
      <c r="AY373" s="17" t="s">
        <v>149</v>
      </c>
      <c r="BE373" s="163">
        <f>IF(N373="základní",J373,0)</f>
        <v>0</v>
      </c>
      <c r="BF373" s="163">
        <f>IF(N373="snížená",J373,0)</f>
        <v>0</v>
      </c>
      <c r="BG373" s="163">
        <f>IF(N373="zákl. přenesená",J373,0)</f>
        <v>0</v>
      </c>
      <c r="BH373" s="163">
        <f>IF(N373="sníž. přenesená",J373,0)</f>
        <v>0</v>
      </c>
      <c r="BI373" s="163">
        <f>IF(N373="nulová",J373,0)</f>
        <v>0</v>
      </c>
      <c r="BJ373" s="17" t="s">
        <v>79</v>
      </c>
      <c r="BK373" s="163">
        <f>ROUND(I373*H373,2)</f>
        <v>0</v>
      </c>
      <c r="BL373" s="17" t="s">
        <v>242</v>
      </c>
      <c r="BM373" s="162" t="s">
        <v>588</v>
      </c>
    </row>
    <row r="374" spans="1:65" s="13" customFormat="1">
      <c r="B374" s="164"/>
      <c r="D374" s="165" t="s">
        <v>157</v>
      </c>
      <c r="E374" s="166" t="s">
        <v>1</v>
      </c>
      <c r="F374" s="167" t="s">
        <v>550</v>
      </c>
      <c r="H374" s="168">
        <v>61.295000000000002</v>
      </c>
      <c r="I374" s="169"/>
      <c r="L374" s="164"/>
      <c r="M374" s="170"/>
      <c r="N374" s="171"/>
      <c r="O374" s="171"/>
      <c r="P374" s="171"/>
      <c r="Q374" s="171"/>
      <c r="R374" s="171"/>
      <c r="S374" s="171"/>
      <c r="T374" s="172"/>
      <c r="AT374" s="166" t="s">
        <v>157</v>
      </c>
      <c r="AU374" s="166" t="s">
        <v>81</v>
      </c>
      <c r="AV374" s="13" t="s">
        <v>81</v>
      </c>
      <c r="AW374" s="13" t="s">
        <v>29</v>
      </c>
      <c r="AX374" s="13" t="s">
        <v>79</v>
      </c>
      <c r="AY374" s="166" t="s">
        <v>149</v>
      </c>
    </row>
    <row r="375" spans="1:65" s="2" customFormat="1" ht="37.9" customHeight="1">
      <c r="A375" s="32"/>
      <c r="B375" s="149"/>
      <c r="C375" s="150" t="s">
        <v>589</v>
      </c>
      <c r="D375" s="150" t="s">
        <v>151</v>
      </c>
      <c r="E375" s="151" t="s">
        <v>590</v>
      </c>
      <c r="F375" s="152" t="s">
        <v>591</v>
      </c>
      <c r="G375" s="153" t="s">
        <v>154</v>
      </c>
      <c r="H375" s="154">
        <v>53.3</v>
      </c>
      <c r="I375" s="155"/>
      <c r="J375" s="156">
        <f>ROUND(I375*H375,2)</f>
        <v>0</v>
      </c>
      <c r="K375" s="157"/>
      <c r="L375" s="33"/>
      <c r="M375" s="158" t="s">
        <v>1</v>
      </c>
      <c r="N375" s="159" t="s">
        <v>37</v>
      </c>
      <c r="O375" s="58"/>
      <c r="P375" s="160">
        <f>O375*H375</f>
        <v>0</v>
      </c>
      <c r="Q375" s="160">
        <v>0</v>
      </c>
      <c r="R375" s="160">
        <f>Q375*H375</f>
        <v>0</v>
      </c>
      <c r="S375" s="160">
        <v>0</v>
      </c>
      <c r="T375" s="161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62" t="s">
        <v>242</v>
      </c>
      <c r="AT375" s="162" t="s">
        <v>151</v>
      </c>
      <c r="AU375" s="162" t="s">
        <v>81</v>
      </c>
      <c r="AY375" s="17" t="s">
        <v>149</v>
      </c>
      <c r="BE375" s="163">
        <f>IF(N375="základní",J375,0)</f>
        <v>0</v>
      </c>
      <c r="BF375" s="163">
        <f>IF(N375="snížená",J375,0)</f>
        <v>0</v>
      </c>
      <c r="BG375" s="163">
        <f>IF(N375="zákl. přenesená",J375,0)</f>
        <v>0</v>
      </c>
      <c r="BH375" s="163">
        <f>IF(N375="sníž. přenesená",J375,0)</f>
        <v>0</v>
      </c>
      <c r="BI375" s="163">
        <f>IF(N375="nulová",J375,0)</f>
        <v>0</v>
      </c>
      <c r="BJ375" s="17" t="s">
        <v>79</v>
      </c>
      <c r="BK375" s="163">
        <f>ROUND(I375*H375,2)</f>
        <v>0</v>
      </c>
      <c r="BL375" s="17" t="s">
        <v>242</v>
      </c>
      <c r="BM375" s="162" t="s">
        <v>592</v>
      </c>
    </row>
    <row r="376" spans="1:65" s="2" customFormat="1" ht="37.9" customHeight="1">
      <c r="A376" s="32"/>
      <c r="B376" s="149"/>
      <c r="C376" s="188" t="s">
        <v>593</v>
      </c>
      <c r="D376" s="188" t="s">
        <v>212</v>
      </c>
      <c r="E376" s="189" t="s">
        <v>594</v>
      </c>
      <c r="F376" s="190" t="s">
        <v>595</v>
      </c>
      <c r="G376" s="191" t="s">
        <v>154</v>
      </c>
      <c r="H376" s="192">
        <v>61.295000000000002</v>
      </c>
      <c r="I376" s="193"/>
      <c r="J376" s="194">
        <f>ROUND(I376*H376,2)</f>
        <v>0</v>
      </c>
      <c r="K376" s="195"/>
      <c r="L376" s="196"/>
      <c r="M376" s="197" t="s">
        <v>1</v>
      </c>
      <c r="N376" s="198" t="s">
        <v>37</v>
      </c>
      <c r="O376" s="58"/>
      <c r="P376" s="160">
        <f>O376*H376</f>
        <v>0</v>
      </c>
      <c r="Q376" s="160">
        <v>8.0000000000000004E-4</v>
      </c>
      <c r="R376" s="160">
        <f>Q376*H376</f>
        <v>4.9036000000000003E-2</v>
      </c>
      <c r="S376" s="160">
        <v>0</v>
      </c>
      <c r="T376" s="161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62" t="s">
        <v>327</v>
      </c>
      <c r="AT376" s="162" t="s">
        <v>212</v>
      </c>
      <c r="AU376" s="162" t="s">
        <v>81</v>
      </c>
      <c r="AY376" s="17" t="s">
        <v>149</v>
      </c>
      <c r="BE376" s="163">
        <f>IF(N376="základní",J376,0)</f>
        <v>0</v>
      </c>
      <c r="BF376" s="163">
        <f>IF(N376="snížená",J376,0)</f>
        <v>0</v>
      </c>
      <c r="BG376" s="163">
        <f>IF(N376="zákl. přenesená",J376,0)</f>
        <v>0</v>
      </c>
      <c r="BH376" s="163">
        <f>IF(N376="sníž. přenesená",J376,0)</f>
        <v>0</v>
      </c>
      <c r="BI376" s="163">
        <f>IF(N376="nulová",J376,0)</f>
        <v>0</v>
      </c>
      <c r="BJ376" s="17" t="s">
        <v>79</v>
      </c>
      <c r="BK376" s="163">
        <f>ROUND(I376*H376,2)</f>
        <v>0</v>
      </c>
      <c r="BL376" s="17" t="s">
        <v>242</v>
      </c>
      <c r="BM376" s="162" t="s">
        <v>596</v>
      </c>
    </row>
    <row r="377" spans="1:65" s="13" customFormat="1">
      <c r="B377" s="164"/>
      <c r="D377" s="165" t="s">
        <v>157</v>
      </c>
      <c r="E377" s="166" t="s">
        <v>1</v>
      </c>
      <c r="F377" s="167" t="s">
        <v>550</v>
      </c>
      <c r="H377" s="168">
        <v>61.295000000000002</v>
      </c>
      <c r="I377" s="169"/>
      <c r="L377" s="164"/>
      <c r="M377" s="170"/>
      <c r="N377" s="171"/>
      <c r="O377" s="171"/>
      <c r="P377" s="171"/>
      <c r="Q377" s="171"/>
      <c r="R377" s="171"/>
      <c r="S377" s="171"/>
      <c r="T377" s="172"/>
      <c r="AT377" s="166" t="s">
        <v>157</v>
      </c>
      <c r="AU377" s="166" t="s">
        <v>81</v>
      </c>
      <c r="AV377" s="13" t="s">
        <v>81</v>
      </c>
      <c r="AW377" s="13" t="s">
        <v>29</v>
      </c>
      <c r="AX377" s="13" t="s">
        <v>79</v>
      </c>
      <c r="AY377" s="166" t="s">
        <v>149</v>
      </c>
    </row>
    <row r="378" spans="1:65" s="2" customFormat="1" ht="33" customHeight="1">
      <c r="A378" s="32"/>
      <c r="B378" s="149"/>
      <c r="C378" s="150" t="s">
        <v>597</v>
      </c>
      <c r="D378" s="150" t="s">
        <v>151</v>
      </c>
      <c r="E378" s="151" t="s">
        <v>598</v>
      </c>
      <c r="F378" s="152" t="s">
        <v>599</v>
      </c>
      <c r="G378" s="153" t="s">
        <v>154</v>
      </c>
      <c r="H378" s="154">
        <v>53.3</v>
      </c>
      <c r="I378" s="155"/>
      <c r="J378" s="156">
        <f>ROUND(I378*H378,2)</f>
        <v>0</v>
      </c>
      <c r="K378" s="157"/>
      <c r="L378" s="33"/>
      <c r="M378" s="158" t="s">
        <v>1</v>
      </c>
      <c r="N378" s="159" t="s">
        <v>37</v>
      </c>
      <c r="O378" s="58"/>
      <c r="P378" s="160">
        <f>O378*H378</f>
        <v>0</v>
      </c>
      <c r="Q378" s="160">
        <v>0</v>
      </c>
      <c r="R378" s="160">
        <f>Q378*H378</f>
        <v>0</v>
      </c>
      <c r="S378" s="160">
        <v>0</v>
      </c>
      <c r="T378" s="161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62" t="s">
        <v>242</v>
      </c>
      <c r="AT378" s="162" t="s">
        <v>151</v>
      </c>
      <c r="AU378" s="162" t="s">
        <v>81</v>
      </c>
      <c r="AY378" s="17" t="s">
        <v>149</v>
      </c>
      <c r="BE378" s="163">
        <f>IF(N378="základní",J378,0)</f>
        <v>0</v>
      </c>
      <c r="BF378" s="163">
        <f>IF(N378="snížená",J378,0)</f>
        <v>0</v>
      </c>
      <c r="BG378" s="163">
        <f>IF(N378="zákl. přenesená",J378,0)</f>
        <v>0</v>
      </c>
      <c r="BH378" s="163">
        <f>IF(N378="sníž. přenesená",J378,0)</f>
        <v>0</v>
      </c>
      <c r="BI378" s="163">
        <f>IF(N378="nulová",J378,0)</f>
        <v>0</v>
      </c>
      <c r="BJ378" s="17" t="s">
        <v>79</v>
      </c>
      <c r="BK378" s="163">
        <f>ROUND(I378*H378,2)</f>
        <v>0</v>
      </c>
      <c r="BL378" s="17" t="s">
        <v>242</v>
      </c>
      <c r="BM378" s="162" t="s">
        <v>600</v>
      </c>
    </row>
    <row r="379" spans="1:65" s="2" customFormat="1" ht="24.2" customHeight="1">
      <c r="A379" s="32"/>
      <c r="B379" s="149"/>
      <c r="C379" s="150" t="s">
        <v>601</v>
      </c>
      <c r="D379" s="150" t="s">
        <v>151</v>
      </c>
      <c r="E379" s="151" t="s">
        <v>602</v>
      </c>
      <c r="F379" s="152" t="s">
        <v>603</v>
      </c>
      <c r="G379" s="153" t="s">
        <v>374</v>
      </c>
      <c r="H379" s="154">
        <v>1</v>
      </c>
      <c r="I379" s="155"/>
      <c r="J379" s="156">
        <f>ROUND(I379*H379,2)</f>
        <v>0</v>
      </c>
      <c r="K379" s="157"/>
      <c r="L379" s="33"/>
      <c r="M379" s="158" t="s">
        <v>1</v>
      </c>
      <c r="N379" s="159" t="s">
        <v>37</v>
      </c>
      <c r="O379" s="58"/>
      <c r="P379" s="160">
        <f>O379*H379</f>
        <v>0</v>
      </c>
      <c r="Q379" s="160">
        <v>0</v>
      </c>
      <c r="R379" s="160">
        <f>Q379*H379</f>
        <v>0</v>
      </c>
      <c r="S379" s="160">
        <v>0</v>
      </c>
      <c r="T379" s="161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62" t="s">
        <v>242</v>
      </c>
      <c r="AT379" s="162" t="s">
        <v>151</v>
      </c>
      <c r="AU379" s="162" t="s">
        <v>81</v>
      </c>
      <c r="AY379" s="17" t="s">
        <v>149</v>
      </c>
      <c r="BE379" s="163">
        <f>IF(N379="základní",J379,0)</f>
        <v>0</v>
      </c>
      <c r="BF379" s="163">
        <f>IF(N379="snížená",J379,0)</f>
        <v>0</v>
      </c>
      <c r="BG379" s="163">
        <f>IF(N379="zákl. přenesená",J379,0)</f>
        <v>0</v>
      </c>
      <c r="BH379" s="163">
        <f>IF(N379="sníž. přenesená",J379,0)</f>
        <v>0</v>
      </c>
      <c r="BI379" s="163">
        <f>IF(N379="nulová",J379,0)</f>
        <v>0</v>
      </c>
      <c r="BJ379" s="17" t="s">
        <v>79</v>
      </c>
      <c r="BK379" s="163">
        <f>ROUND(I379*H379,2)</f>
        <v>0</v>
      </c>
      <c r="BL379" s="17" t="s">
        <v>242</v>
      </c>
      <c r="BM379" s="162" t="s">
        <v>604</v>
      </c>
    </row>
    <row r="380" spans="1:65" s="2" customFormat="1" ht="24.2" customHeight="1">
      <c r="A380" s="32"/>
      <c r="B380" s="149"/>
      <c r="C380" s="150" t="s">
        <v>605</v>
      </c>
      <c r="D380" s="150" t="s">
        <v>151</v>
      </c>
      <c r="E380" s="151" t="s">
        <v>606</v>
      </c>
      <c r="F380" s="152" t="s">
        <v>607</v>
      </c>
      <c r="G380" s="153" t="s">
        <v>154</v>
      </c>
      <c r="H380" s="154">
        <v>53.3</v>
      </c>
      <c r="I380" s="155"/>
      <c r="J380" s="156">
        <f>ROUND(I380*H380,2)</f>
        <v>0</v>
      </c>
      <c r="K380" s="157"/>
      <c r="L380" s="33"/>
      <c r="M380" s="158" t="s">
        <v>1</v>
      </c>
      <c r="N380" s="159" t="s">
        <v>37</v>
      </c>
      <c r="O380" s="58"/>
      <c r="P380" s="160">
        <f>O380*H380</f>
        <v>0</v>
      </c>
      <c r="Q380" s="160">
        <v>0</v>
      </c>
      <c r="R380" s="160">
        <f>Q380*H380</f>
        <v>0</v>
      </c>
      <c r="S380" s="160">
        <v>0</v>
      </c>
      <c r="T380" s="161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62" t="s">
        <v>242</v>
      </c>
      <c r="AT380" s="162" t="s">
        <v>151</v>
      </c>
      <c r="AU380" s="162" t="s">
        <v>81</v>
      </c>
      <c r="AY380" s="17" t="s">
        <v>149</v>
      </c>
      <c r="BE380" s="163">
        <f>IF(N380="základní",J380,0)</f>
        <v>0</v>
      </c>
      <c r="BF380" s="163">
        <f>IF(N380="snížená",J380,0)</f>
        <v>0</v>
      </c>
      <c r="BG380" s="163">
        <f>IF(N380="zákl. přenesená",J380,0)</f>
        <v>0</v>
      </c>
      <c r="BH380" s="163">
        <f>IF(N380="sníž. přenesená",J380,0)</f>
        <v>0</v>
      </c>
      <c r="BI380" s="163">
        <f>IF(N380="nulová",J380,0)</f>
        <v>0</v>
      </c>
      <c r="BJ380" s="17" t="s">
        <v>79</v>
      </c>
      <c r="BK380" s="163">
        <f>ROUND(I380*H380,2)</f>
        <v>0</v>
      </c>
      <c r="BL380" s="17" t="s">
        <v>242</v>
      </c>
      <c r="BM380" s="162" t="s">
        <v>608</v>
      </c>
    </row>
    <row r="381" spans="1:65" s="15" customFormat="1">
      <c r="B381" s="181"/>
      <c r="D381" s="165" t="s">
        <v>157</v>
      </c>
      <c r="E381" s="182" t="s">
        <v>1</v>
      </c>
      <c r="F381" s="183" t="s">
        <v>526</v>
      </c>
      <c r="H381" s="182" t="s">
        <v>1</v>
      </c>
      <c r="I381" s="184"/>
      <c r="L381" s="181"/>
      <c r="M381" s="185"/>
      <c r="N381" s="186"/>
      <c r="O381" s="186"/>
      <c r="P381" s="186"/>
      <c r="Q381" s="186"/>
      <c r="R381" s="186"/>
      <c r="S381" s="186"/>
      <c r="T381" s="187"/>
      <c r="AT381" s="182" t="s">
        <v>157</v>
      </c>
      <c r="AU381" s="182" t="s">
        <v>81</v>
      </c>
      <c r="AV381" s="15" t="s">
        <v>79</v>
      </c>
      <c r="AW381" s="15" t="s">
        <v>29</v>
      </c>
      <c r="AX381" s="15" t="s">
        <v>72</v>
      </c>
      <c r="AY381" s="182" t="s">
        <v>149</v>
      </c>
    </row>
    <row r="382" spans="1:65" s="13" customFormat="1">
      <c r="B382" s="164"/>
      <c r="D382" s="165" t="s">
        <v>157</v>
      </c>
      <c r="E382" s="166" t="s">
        <v>1</v>
      </c>
      <c r="F382" s="167" t="s">
        <v>534</v>
      </c>
      <c r="H382" s="168">
        <v>53.3</v>
      </c>
      <c r="I382" s="169"/>
      <c r="L382" s="164"/>
      <c r="M382" s="170"/>
      <c r="N382" s="171"/>
      <c r="O382" s="171"/>
      <c r="P382" s="171"/>
      <c r="Q382" s="171"/>
      <c r="R382" s="171"/>
      <c r="S382" s="171"/>
      <c r="T382" s="172"/>
      <c r="AT382" s="166" t="s">
        <v>157</v>
      </c>
      <c r="AU382" s="166" t="s">
        <v>81</v>
      </c>
      <c r="AV382" s="13" t="s">
        <v>81</v>
      </c>
      <c r="AW382" s="13" t="s">
        <v>29</v>
      </c>
      <c r="AX382" s="13" t="s">
        <v>79</v>
      </c>
      <c r="AY382" s="166" t="s">
        <v>149</v>
      </c>
    </row>
    <row r="383" spans="1:65" s="2" customFormat="1" ht="49.15" customHeight="1">
      <c r="A383" s="32"/>
      <c r="B383" s="149"/>
      <c r="C383" s="150" t="s">
        <v>609</v>
      </c>
      <c r="D383" s="150" t="s">
        <v>151</v>
      </c>
      <c r="E383" s="151" t="s">
        <v>610</v>
      </c>
      <c r="F383" s="152" t="s">
        <v>611</v>
      </c>
      <c r="G383" s="153" t="s">
        <v>187</v>
      </c>
      <c r="H383" s="154">
        <v>0.63100000000000001</v>
      </c>
      <c r="I383" s="155"/>
      <c r="J383" s="156">
        <f>ROUND(I383*H383,2)</f>
        <v>0</v>
      </c>
      <c r="K383" s="157"/>
      <c r="L383" s="33"/>
      <c r="M383" s="158" t="s">
        <v>1</v>
      </c>
      <c r="N383" s="159" t="s">
        <v>37</v>
      </c>
      <c r="O383" s="58"/>
      <c r="P383" s="160">
        <f>O383*H383</f>
        <v>0</v>
      </c>
      <c r="Q383" s="160">
        <v>0</v>
      </c>
      <c r="R383" s="160">
        <f>Q383*H383</f>
        <v>0</v>
      </c>
      <c r="S383" s="160">
        <v>0</v>
      </c>
      <c r="T383" s="161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62" t="s">
        <v>242</v>
      </c>
      <c r="AT383" s="162" t="s">
        <v>151</v>
      </c>
      <c r="AU383" s="162" t="s">
        <v>81</v>
      </c>
      <c r="AY383" s="17" t="s">
        <v>149</v>
      </c>
      <c r="BE383" s="163">
        <f>IF(N383="základní",J383,0)</f>
        <v>0</v>
      </c>
      <c r="BF383" s="163">
        <f>IF(N383="snížená",J383,0)</f>
        <v>0</v>
      </c>
      <c r="BG383" s="163">
        <f>IF(N383="zákl. přenesená",J383,0)</f>
        <v>0</v>
      </c>
      <c r="BH383" s="163">
        <f>IF(N383="sníž. přenesená",J383,0)</f>
        <v>0</v>
      </c>
      <c r="BI383" s="163">
        <f>IF(N383="nulová",J383,0)</f>
        <v>0</v>
      </c>
      <c r="BJ383" s="17" t="s">
        <v>79</v>
      </c>
      <c r="BK383" s="163">
        <f>ROUND(I383*H383,2)</f>
        <v>0</v>
      </c>
      <c r="BL383" s="17" t="s">
        <v>242</v>
      </c>
      <c r="BM383" s="162" t="s">
        <v>612</v>
      </c>
    </row>
    <row r="384" spans="1:65" s="12" customFormat="1" ht="22.9" customHeight="1">
      <c r="B384" s="136"/>
      <c r="D384" s="137" t="s">
        <v>71</v>
      </c>
      <c r="E384" s="147" t="s">
        <v>613</v>
      </c>
      <c r="F384" s="147" t="s">
        <v>614</v>
      </c>
      <c r="I384" s="139"/>
      <c r="J384" s="148">
        <f>BK384</f>
        <v>0</v>
      </c>
      <c r="L384" s="136"/>
      <c r="M384" s="141"/>
      <c r="N384" s="142"/>
      <c r="O384" s="142"/>
      <c r="P384" s="143">
        <f>SUM(P385:P466)</f>
        <v>0</v>
      </c>
      <c r="Q384" s="142"/>
      <c r="R384" s="143">
        <f>SUM(R385:R466)</f>
        <v>2.5864259999999999</v>
      </c>
      <c r="S384" s="142"/>
      <c r="T384" s="144">
        <f>SUM(T385:T466)</f>
        <v>0.86715162000000001</v>
      </c>
      <c r="AR384" s="137" t="s">
        <v>81</v>
      </c>
      <c r="AT384" s="145" t="s">
        <v>71</v>
      </c>
      <c r="AU384" s="145" t="s">
        <v>79</v>
      </c>
      <c r="AY384" s="137" t="s">
        <v>149</v>
      </c>
      <c r="BK384" s="146">
        <f>SUM(BK385:BK466)</f>
        <v>0</v>
      </c>
    </row>
    <row r="385" spans="1:65" s="2" customFormat="1" ht="49.15" customHeight="1">
      <c r="A385" s="32"/>
      <c r="B385" s="149"/>
      <c r="C385" s="150" t="s">
        <v>615</v>
      </c>
      <c r="D385" s="150" t="s">
        <v>151</v>
      </c>
      <c r="E385" s="151" t="s">
        <v>616</v>
      </c>
      <c r="F385" s="152" t="s">
        <v>617</v>
      </c>
      <c r="G385" s="153" t="s">
        <v>154</v>
      </c>
      <c r="H385" s="154">
        <v>304.072</v>
      </c>
      <c r="I385" s="155"/>
      <c r="J385" s="156">
        <f>ROUND(I385*H385,2)</f>
        <v>0</v>
      </c>
      <c r="K385" s="157"/>
      <c r="L385" s="33"/>
      <c r="M385" s="158" t="s">
        <v>1</v>
      </c>
      <c r="N385" s="159" t="s">
        <v>37</v>
      </c>
      <c r="O385" s="58"/>
      <c r="P385" s="160">
        <f>O385*H385</f>
        <v>0</v>
      </c>
      <c r="Q385" s="160">
        <v>0</v>
      </c>
      <c r="R385" s="160">
        <f>Q385*H385</f>
        <v>0</v>
      </c>
      <c r="S385" s="160">
        <v>1.75E-3</v>
      </c>
      <c r="T385" s="161">
        <f>S385*H385</f>
        <v>0.53212599999999999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62" t="s">
        <v>242</v>
      </c>
      <c r="AT385" s="162" t="s">
        <v>151</v>
      </c>
      <c r="AU385" s="162" t="s">
        <v>81</v>
      </c>
      <c r="AY385" s="17" t="s">
        <v>149</v>
      </c>
      <c r="BE385" s="163">
        <f>IF(N385="základní",J385,0)</f>
        <v>0</v>
      </c>
      <c r="BF385" s="163">
        <f>IF(N385="snížená",J385,0)</f>
        <v>0</v>
      </c>
      <c r="BG385" s="163">
        <f>IF(N385="zákl. přenesená",J385,0)</f>
        <v>0</v>
      </c>
      <c r="BH385" s="163">
        <f>IF(N385="sníž. přenesená",J385,0)</f>
        <v>0</v>
      </c>
      <c r="BI385" s="163">
        <f>IF(N385="nulová",J385,0)</f>
        <v>0</v>
      </c>
      <c r="BJ385" s="17" t="s">
        <v>79</v>
      </c>
      <c r="BK385" s="163">
        <f>ROUND(I385*H385,2)</f>
        <v>0</v>
      </c>
      <c r="BL385" s="17" t="s">
        <v>242</v>
      </c>
      <c r="BM385" s="162" t="s">
        <v>618</v>
      </c>
    </row>
    <row r="386" spans="1:65" s="15" customFormat="1">
      <c r="B386" s="181"/>
      <c r="D386" s="165" t="s">
        <v>157</v>
      </c>
      <c r="E386" s="182" t="s">
        <v>1</v>
      </c>
      <c r="F386" s="183" t="s">
        <v>619</v>
      </c>
      <c r="H386" s="182" t="s">
        <v>1</v>
      </c>
      <c r="I386" s="184"/>
      <c r="L386" s="181"/>
      <c r="M386" s="185"/>
      <c r="N386" s="186"/>
      <c r="O386" s="186"/>
      <c r="P386" s="186"/>
      <c r="Q386" s="186"/>
      <c r="R386" s="186"/>
      <c r="S386" s="186"/>
      <c r="T386" s="187"/>
      <c r="AT386" s="182" t="s">
        <v>157</v>
      </c>
      <c r="AU386" s="182" t="s">
        <v>81</v>
      </c>
      <c r="AV386" s="15" t="s">
        <v>79</v>
      </c>
      <c r="AW386" s="15" t="s">
        <v>29</v>
      </c>
      <c r="AX386" s="15" t="s">
        <v>72</v>
      </c>
      <c r="AY386" s="182" t="s">
        <v>149</v>
      </c>
    </row>
    <row r="387" spans="1:65" s="13" customFormat="1">
      <c r="B387" s="164"/>
      <c r="D387" s="165" t="s">
        <v>157</v>
      </c>
      <c r="E387" s="166" t="s">
        <v>1</v>
      </c>
      <c r="F387" s="167" t="s">
        <v>620</v>
      </c>
      <c r="H387" s="168">
        <v>304.072</v>
      </c>
      <c r="I387" s="169"/>
      <c r="L387" s="164"/>
      <c r="M387" s="170"/>
      <c r="N387" s="171"/>
      <c r="O387" s="171"/>
      <c r="P387" s="171"/>
      <c r="Q387" s="171"/>
      <c r="R387" s="171"/>
      <c r="S387" s="171"/>
      <c r="T387" s="172"/>
      <c r="AT387" s="166" t="s">
        <v>157</v>
      </c>
      <c r="AU387" s="166" t="s">
        <v>81</v>
      </c>
      <c r="AV387" s="13" t="s">
        <v>81</v>
      </c>
      <c r="AW387" s="13" t="s">
        <v>29</v>
      </c>
      <c r="AX387" s="13" t="s">
        <v>79</v>
      </c>
      <c r="AY387" s="166" t="s">
        <v>149</v>
      </c>
    </row>
    <row r="388" spans="1:65" s="2" customFormat="1" ht="44.25" customHeight="1">
      <c r="A388" s="32"/>
      <c r="B388" s="149"/>
      <c r="C388" s="150" t="s">
        <v>621</v>
      </c>
      <c r="D388" s="150" t="s">
        <v>151</v>
      </c>
      <c r="E388" s="151" t="s">
        <v>622</v>
      </c>
      <c r="F388" s="152" t="s">
        <v>623</v>
      </c>
      <c r="G388" s="153" t="s">
        <v>154</v>
      </c>
      <c r="H388" s="154">
        <v>85.6</v>
      </c>
      <c r="I388" s="155"/>
      <c r="J388" s="156">
        <f>ROUND(I388*H388,2)</f>
        <v>0</v>
      </c>
      <c r="K388" s="157"/>
      <c r="L388" s="33"/>
      <c r="M388" s="158" t="s">
        <v>1</v>
      </c>
      <c r="N388" s="159" t="s">
        <v>37</v>
      </c>
      <c r="O388" s="58"/>
      <c r="P388" s="160">
        <f>O388*H388</f>
        <v>0</v>
      </c>
      <c r="Q388" s="160">
        <v>2.9999999999999997E-4</v>
      </c>
      <c r="R388" s="160">
        <f>Q388*H388</f>
        <v>2.5679999999999994E-2</v>
      </c>
      <c r="S388" s="160">
        <v>0</v>
      </c>
      <c r="T388" s="161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62" t="s">
        <v>242</v>
      </c>
      <c r="AT388" s="162" t="s">
        <v>151</v>
      </c>
      <c r="AU388" s="162" t="s">
        <v>81</v>
      </c>
      <c r="AY388" s="17" t="s">
        <v>149</v>
      </c>
      <c r="BE388" s="163">
        <f>IF(N388="základní",J388,0)</f>
        <v>0</v>
      </c>
      <c r="BF388" s="163">
        <f>IF(N388="snížená",J388,0)</f>
        <v>0</v>
      </c>
      <c r="BG388" s="163">
        <f>IF(N388="zákl. přenesená",J388,0)</f>
        <v>0</v>
      </c>
      <c r="BH388" s="163">
        <f>IF(N388="sníž. přenesená",J388,0)</f>
        <v>0</v>
      </c>
      <c r="BI388" s="163">
        <f>IF(N388="nulová",J388,0)</f>
        <v>0</v>
      </c>
      <c r="BJ388" s="17" t="s">
        <v>79</v>
      </c>
      <c r="BK388" s="163">
        <f>ROUND(I388*H388,2)</f>
        <v>0</v>
      </c>
      <c r="BL388" s="17" t="s">
        <v>242</v>
      </c>
      <c r="BM388" s="162" t="s">
        <v>624</v>
      </c>
    </row>
    <row r="389" spans="1:65" s="15" customFormat="1">
      <c r="B389" s="181"/>
      <c r="D389" s="165" t="s">
        <v>157</v>
      </c>
      <c r="E389" s="182" t="s">
        <v>1</v>
      </c>
      <c r="F389" s="183" t="s">
        <v>625</v>
      </c>
      <c r="H389" s="182" t="s">
        <v>1</v>
      </c>
      <c r="I389" s="184"/>
      <c r="L389" s="181"/>
      <c r="M389" s="185"/>
      <c r="N389" s="186"/>
      <c r="O389" s="186"/>
      <c r="P389" s="186"/>
      <c r="Q389" s="186"/>
      <c r="R389" s="186"/>
      <c r="S389" s="186"/>
      <c r="T389" s="187"/>
      <c r="AT389" s="182" t="s">
        <v>157</v>
      </c>
      <c r="AU389" s="182" t="s">
        <v>81</v>
      </c>
      <c r="AV389" s="15" t="s">
        <v>79</v>
      </c>
      <c r="AW389" s="15" t="s">
        <v>29</v>
      </c>
      <c r="AX389" s="15" t="s">
        <v>72</v>
      </c>
      <c r="AY389" s="182" t="s">
        <v>149</v>
      </c>
    </row>
    <row r="390" spans="1:65" s="13" customFormat="1">
      <c r="B390" s="164"/>
      <c r="D390" s="165" t="s">
        <v>157</v>
      </c>
      <c r="E390" s="166" t="s">
        <v>1</v>
      </c>
      <c r="F390" s="167" t="s">
        <v>626</v>
      </c>
      <c r="H390" s="168">
        <v>85.6</v>
      </c>
      <c r="I390" s="169"/>
      <c r="L390" s="164"/>
      <c r="M390" s="170"/>
      <c r="N390" s="171"/>
      <c r="O390" s="171"/>
      <c r="P390" s="171"/>
      <c r="Q390" s="171"/>
      <c r="R390" s="171"/>
      <c r="S390" s="171"/>
      <c r="T390" s="172"/>
      <c r="AT390" s="166" t="s">
        <v>157</v>
      </c>
      <c r="AU390" s="166" t="s">
        <v>81</v>
      </c>
      <c r="AV390" s="13" t="s">
        <v>81</v>
      </c>
      <c r="AW390" s="13" t="s">
        <v>29</v>
      </c>
      <c r="AX390" s="13" t="s">
        <v>79</v>
      </c>
      <c r="AY390" s="166" t="s">
        <v>149</v>
      </c>
    </row>
    <row r="391" spans="1:65" s="2" customFormat="1" ht="24.2" customHeight="1">
      <c r="A391" s="32"/>
      <c r="B391" s="149"/>
      <c r="C391" s="188" t="s">
        <v>627</v>
      </c>
      <c r="D391" s="188" t="s">
        <v>212</v>
      </c>
      <c r="E391" s="189" t="s">
        <v>628</v>
      </c>
      <c r="F391" s="190" t="s">
        <v>629</v>
      </c>
      <c r="G391" s="191" t="s">
        <v>154</v>
      </c>
      <c r="H391" s="192">
        <v>44.94</v>
      </c>
      <c r="I391" s="193"/>
      <c r="J391" s="194">
        <f>ROUND(I391*H391,2)</f>
        <v>0</v>
      </c>
      <c r="K391" s="195"/>
      <c r="L391" s="196"/>
      <c r="M391" s="197" t="s">
        <v>1</v>
      </c>
      <c r="N391" s="198" t="s">
        <v>37</v>
      </c>
      <c r="O391" s="58"/>
      <c r="P391" s="160">
        <f>O391*H391</f>
        <v>0</v>
      </c>
      <c r="Q391" s="160">
        <v>2.8E-3</v>
      </c>
      <c r="R391" s="160">
        <f>Q391*H391</f>
        <v>0.125832</v>
      </c>
      <c r="S391" s="160">
        <v>0</v>
      </c>
      <c r="T391" s="161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62" t="s">
        <v>327</v>
      </c>
      <c r="AT391" s="162" t="s">
        <v>212</v>
      </c>
      <c r="AU391" s="162" t="s">
        <v>81</v>
      </c>
      <c r="AY391" s="17" t="s">
        <v>149</v>
      </c>
      <c r="BE391" s="163">
        <f>IF(N391="základní",J391,0)</f>
        <v>0</v>
      </c>
      <c r="BF391" s="163">
        <f>IF(N391="snížená",J391,0)</f>
        <v>0</v>
      </c>
      <c r="BG391" s="163">
        <f>IF(N391="zákl. přenesená",J391,0)</f>
        <v>0</v>
      </c>
      <c r="BH391" s="163">
        <f>IF(N391="sníž. přenesená",J391,0)</f>
        <v>0</v>
      </c>
      <c r="BI391" s="163">
        <f>IF(N391="nulová",J391,0)</f>
        <v>0</v>
      </c>
      <c r="BJ391" s="17" t="s">
        <v>79</v>
      </c>
      <c r="BK391" s="163">
        <f>ROUND(I391*H391,2)</f>
        <v>0</v>
      </c>
      <c r="BL391" s="17" t="s">
        <v>242</v>
      </c>
      <c r="BM391" s="162" t="s">
        <v>630</v>
      </c>
    </row>
    <row r="392" spans="1:65" s="15" customFormat="1">
      <c r="B392" s="181"/>
      <c r="D392" s="165" t="s">
        <v>157</v>
      </c>
      <c r="E392" s="182" t="s">
        <v>1</v>
      </c>
      <c r="F392" s="183" t="s">
        <v>625</v>
      </c>
      <c r="H392" s="182" t="s">
        <v>1</v>
      </c>
      <c r="I392" s="184"/>
      <c r="L392" s="181"/>
      <c r="M392" s="185"/>
      <c r="N392" s="186"/>
      <c r="O392" s="186"/>
      <c r="P392" s="186"/>
      <c r="Q392" s="186"/>
      <c r="R392" s="186"/>
      <c r="S392" s="186"/>
      <c r="T392" s="187"/>
      <c r="AT392" s="182" t="s">
        <v>157</v>
      </c>
      <c r="AU392" s="182" t="s">
        <v>81</v>
      </c>
      <c r="AV392" s="15" t="s">
        <v>79</v>
      </c>
      <c r="AW392" s="15" t="s">
        <v>29</v>
      </c>
      <c r="AX392" s="15" t="s">
        <v>72</v>
      </c>
      <c r="AY392" s="182" t="s">
        <v>149</v>
      </c>
    </row>
    <row r="393" spans="1:65" s="13" customFormat="1">
      <c r="B393" s="164"/>
      <c r="D393" s="165" t="s">
        <v>157</v>
      </c>
      <c r="E393" s="166" t="s">
        <v>1</v>
      </c>
      <c r="F393" s="167" t="s">
        <v>631</v>
      </c>
      <c r="H393" s="168">
        <v>44.94</v>
      </c>
      <c r="I393" s="169"/>
      <c r="L393" s="164"/>
      <c r="M393" s="170"/>
      <c r="N393" s="171"/>
      <c r="O393" s="171"/>
      <c r="P393" s="171"/>
      <c r="Q393" s="171"/>
      <c r="R393" s="171"/>
      <c r="S393" s="171"/>
      <c r="T393" s="172"/>
      <c r="AT393" s="166" t="s">
        <v>157</v>
      </c>
      <c r="AU393" s="166" t="s">
        <v>81</v>
      </c>
      <c r="AV393" s="13" t="s">
        <v>81</v>
      </c>
      <c r="AW393" s="13" t="s">
        <v>29</v>
      </c>
      <c r="AX393" s="13" t="s">
        <v>79</v>
      </c>
      <c r="AY393" s="166" t="s">
        <v>149</v>
      </c>
    </row>
    <row r="394" spans="1:65" s="2" customFormat="1" ht="24.2" customHeight="1">
      <c r="A394" s="32"/>
      <c r="B394" s="149"/>
      <c r="C394" s="188" t="s">
        <v>632</v>
      </c>
      <c r="D394" s="188" t="s">
        <v>212</v>
      </c>
      <c r="E394" s="189" t="s">
        <v>633</v>
      </c>
      <c r="F394" s="190" t="s">
        <v>634</v>
      </c>
      <c r="G394" s="191" t="s">
        <v>154</v>
      </c>
      <c r="H394" s="192">
        <v>44.94</v>
      </c>
      <c r="I394" s="193"/>
      <c r="J394" s="194">
        <f>ROUND(I394*H394,2)</f>
        <v>0</v>
      </c>
      <c r="K394" s="195"/>
      <c r="L394" s="196"/>
      <c r="M394" s="197" t="s">
        <v>1</v>
      </c>
      <c r="N394" s="198" t="s">
        <v>37</v>
      </c>
      <c r="O394" s="58"/>
      <c r="P394" s="160">
        <f>O394*H394</f>
        <v>0</v>
      </c>
      <c r="Q394" s="160">
        <v>4.7999999999999996E-3</v>
      </c>
      <c r="R394" s="160">
        <f>Q394*H394</f>
        <v>0.21571199999999996</v>
      </c>
      <c r="S394" s="160">
        <v>0</v>
      </c>
      <c r="T394" s="161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62" t="s">
        <v>327</v>
      </c>
      <c r="AT394" s="162" t="s">
        <v>212</v>
      </c>
      <c r="AU394" s="162" t="s">
        <v>81</v>
      </c>
      <c r="AY394" s="17" t="s">
        <v>149</v>
      </c>
      <c r="BE394" s="163">
        <f>IF(N394="základní",J394,0)</f>
        <v>0</v>
      </c>
      <c r="BF394" s="163">
        <f>IF(N394="snížená",J394,0)</f>
        <v>0</v>
      </c>
      <c r="BG394" s="163">
        <f>IF(N394="zákl. přenesená",J394,0)</f>
        <v>0</v>
      </c>
      <c r="BH394" s="163">
        <f>IF(N394="sníž. přenesená",J394,0)</f>
        <v>0</v>
      </c>
      <c r="BI394" s="163">
        <f>IF(N394="nulová",J394,0)</f>
        <v>0</v>
      </c>
      <c r="BJ394" s="17" t="s">
        <v>79</v>
      </c>
      <c r="BK394" s="163">
        <f>ROUND(I394*H394,2)</f>
        <v>0</v>
      </c>
      <c r="BL394" s="17" t="s">
        <v>242</v>
      </c>
      <c r="BM394" s="162" t="s">
        <v>635</v>
      </c>
    </row>
    <row r="395" spans="1:65" s="15" customFormat="1">
      <c r="B395" s="181"/>
      <c r="D395" s="165" t="s">
        <v>157</v>
      </c>
      <c r="E395" s="182" t="s">
        <v>1</v>
      </c>
      <c r="F395" s="183" t="s">
        <v>625</v>
      </c>
      <c r="H395" s="182" t="s">
        <v>1</v>
      </c>
      <c r="I395" s="184"/>
      <c r="L395" s="181"/>
      <c r="M395" s="185"/>
      <c r="N395" s="186"/>
      <c r="O395" s="186"/>
      <c r="P395" s="186"/>
      <c r="Q395" s="186"/>
      <c r="R395" s="186"/>
      <c r="S395" s="186"/>
      <c r="T395" s="187"/>
      <c r="AT395" s="182" t="s">
        <v>157</v>
      </c>
      <c r="AU395" s="182" t="s">
        <v>81</v>
      </c>
      <c r="AV395" s="15" t="s">
        <v>79</v>
      </c>
      <c r="AW395" s="15" t="s">
        <v>29</v>
      </c>
      <c r="AX395" s="15" t="s">
        <v>72</v>
      </c>
      <c r="AY395" s="182" t="s">
        <v>149</v>
      </c>
    </row>
    <row r="396" spans="1:65" s="13" customFormat="1">
      <c r="B396" s="164"/>
      <c r="D396" s="165" t="s">
        <v>157</v>
      </c>
      <c r="E396" s="166" t="s">
        <v>1</v>
      </c>
      <c r="F396" s="167" t="s">
        <v>631</v>
      </c>
      <c r="H396" s="168">
        <v>44.94</v>
      </c>
      <c r="I396" s="169"/>
      <c r="L396" s="164"/>
      <c r="M396" s="170"/>
      <c r="N396" s="171"/>
      <c r="O396" s="171"/>
      <c r="P396" s="171"/>
      <c r="Q396" s="171"/>
      <c r="R396" s="171"/>
      <c r="S396" s="171"/>
      <c r="T396" s="172"/>
      <c r="AT396" s="166" t="s">
        <v>157</v>
      </c>
      <c r="AU396" s="166" t="s">
        <v>81</v>
      </c>
      <c r="AV396" s="13" t="s">
        <v>81</v>
      </c>
      <c r="AW396" s="13" t="s">
        <v>29</v>
      </c>
      <c r="AX396" s="13" t="s">
        <v>79</v>
      </c>
      <c r="AY396" s="166" t="s">
        <v>149</v>
      </c>
    </row>
    <row r="397" spans="1:65" s="2" customFormat="1" ht="44.25" customHeight="1">
      <c r="A397" s="32"/>
      <c r="B397" s="149"/>
      <c r="C397" s="150" t="s">
        <v>636</v>
      </c>
      <c r="D397" s="150" t="s">
        <v>151</v>
      </c>
      <c r="E397" s="151" t="s">
        <v>637</v>
      </c>
      <c r="F397" s="152" t="s">
        <v>638</v>
      </c>
      <c r="G397" s="153" t="s">
        <v>154</v>
      </c>
      <c r="H397" s="154">
        <v>5.9</v>
      </c>
      <c r="I397" s="155"/>
      <c r="J397" s="156">
        <f>ROUND(I397*H397,2)</f>
        <v>0</v>
      </c>
      <c r="K397" s="157"/>
      <c r="L397" s="33"/>
      <c r="M397" s="158" t="s">
        <v>1</v>
      </c>
      <c r="N397" s="159" t="s">
        <v>37</v>
      </c>
      <c r="O397" s="58"/>
      <c r="P397" s="160">
        <f>O397*H397</f>
        <v>0</v>
      </c>
      <c r="Q397" s="160">
        <v>6.0000000000000001E-3</v>
      </c>
      <c r="R397" s="160">
        <f>Q397*H397</f>
        <v>3.5400000000000001E-2</v>
      </c>
      <c r="S397" s="160">
        <v>0</v>
      </c>
      <c r="T397" s="161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62" t="s">
        <v>242</v>
      </c>
      <c r="AT397" s="162" t="s">
        <v>151</v>
      </c>
      <c r="AU397" s="162" t="s">
        <v>81</v>
      </c>
      <c r="AY397" s="17" t="s">
        <v>149</v>
      </c>
      <c r="BE397" s="163">
        <f>IF(N397="základní",J397,0)</f>
        <v>0</v>
      </c>
      <c r="BF397" s="163">
        <f>IF(N397="snížená",J397,0)</f>
        <v>0</v>
      </c>
      <c r="BG397" s="163">
        <f>IF(N397="zákl. přenesená",J397,0)</f>
        <v>0</v>
      </c>
      <c r="BH397" s="163">
        <f>IF(N397="sníž. přenesená",J397,0)</f>
        <v>0</v>
      </c>
      <c r="BI397" s="163">
        <f>IF(N397="nulová",J397,0)</f>
        <v>0</v>
      </c>
      <c r="BJ397" s="17" t="s">
        <v>79</v>
      </c>
      <c r="BK397" s="163">
        <f>ROUND(I397*H397,2)</f>
        <v>0</v>
      </c>
      <c r="BL397" s="17" t="s">
        <v>242</v>
      </c>
      <c r="BM397" s="162" t="s">
        <v>639</v>
      </c>
    </row>
    <row r="398" spans="1:65" s="15" customFormat="1">
      <c r="B398" s="181"/>
      <c r="D398" s="165" t="s">
        <v>157</v>
      </c>
      <c r="E398" s="182" t="s">
        <v>1</v>
      </c>
      <c r="F398" s="183" t="s">
        <v>640</v>
      </c>
      <c r="H398" s="182" t="s">
        <v>1</v>
      </c>
      <c r="I398" s="184"/>
      <c r="L398" s="181"/>
      <c r="M398" s="185"/>
      <c r="N398" s="186"/>
      <c r="O398" s="186"/>
      <c r="P398" s="186"/>
      <c r="Q398" s="186"/>
      <c r="R398" s="186"/>
      <c r="S398" s="186"/>
      <c r="T398" s="187"/>
      <c r="AT398" s="182" t="s">
        <v>157</v>
      </c>
      <c r="AU398" s="182" t="s">
        <v>81</v>
      </c>
      <c r="AV398" s="15" t="s">
        <v>79</v>
      </c>
      <c r="AW398" s="15" t="s">
        <v>29</v>
      </c>
      <c r="AX398" s="15" t="s">
        <v>72</v>
      </c>
      <c r="AY398" s="182" t="s">
        <v>149</v>
      </c>
    </row>
    <row r="399" spans="1:65" s="13" customFormat="1">
      <c r="B399" s="164"/>
      <c r="D399" s="165" t="s">
        <v>157</v>
      </c>
      <c r="E399" s="166" t="s">
        <v>1</v>
      </c>
      <c r="F399" s="167" t="s">
        <v>641</v>
      </c>
      <c r="H399" s="168">
        <v>5.9</v>
      </c>
      <c r="I399" s="169"/>
      <c r="L399" s="164"/>
      <c r="M399" s="170"/>
      <c r="N399" s="171"/>
      <c r="O399" s="171"/>
      <c r="P399" s="171"/>
      <c r="Q399" s="171"/>
      <c r="R399" s="171"/>
      <c r="S399" s="171"/>
      <c r="T399" s="172"/>
      <c r="AT399" s="166" t="s">
        <v>157</v>
      </c>
      <c r="AU399" s="166" t="s">
        <v>81</v>
      </c>
      <c r="AV399" s="13" t="s">
        <v>81</v>
      </c>
      <c r="AW399" s="13" t="s">
        <v>29</v>
      </c>
      <c r="AX399" s="13" t="s">
        <v>79</v>
      </c>
      <c r="AY399" s="166" t="s">
        <v>149</v>
      </c>
    </row>
    <row r="400" spans="1:65" s="2" customFormat="1" ht="24.2" customHeight="1">
      <c r="A400" s="32"/>
      <c r="B400" s="149"/>
      <c r="C400" s="188" t="s">
        <v>642</v>
      </c>
      <c r="D400" s="188" t="s">
        <v>212</v>
      </c>
      <c r="E400" s="189" t="s">
        <v>643</v>
      </c>
      <c r="F400" s="190" t="s">
        <v>644</v>
      </c>
      <c r="G400" s="191" t="s">
        <v>154</v>
      </c>
      <c r="H400" s="192">
        <v>6.1950000000000003</v>
      </c>
      <c r="I400" s="193"/>
      <c r="J400" s="194">
        <f>ROUND(I400*H400,2)</f>
        <v>0</v>
      </c>
      <c r="K400" s="195"/>
      <c r="L400" s="196"/>
      <c r="M400" s="197" t="s">
        <v>1</v>
      </c>
      <c r="N400" s="198" t="s">
        <v>37</v>
      </c>
      <c r="O400" s="58"/>
      <c r="P400" s="160">
        <f>O400*H400</f>
        <v>0</v>
      </c>
      <c r="Q400" s="160">
        <v>1.5E-3</v>
      </c>
      <c r="R400" s="160">
        <f>Q400*H400</f>
        <v>9.2925000000000004E-3</v>
      </c>
      <c r="S400" s="160">
        <v>0</v>
      </c>
      <c r="T400" s="161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62" t="s">
        <v>327</v>
      </c>
      <c r="AT400" s="162" t="s">
        <v>212</v>
      </c>
      <c r="AU400" s="162" t="s">
        <v>81</v>
      </c>
      <c r="AY400" s="17" t="s">
        <v>149</v>
      </c>
      <c r="BE400" s="163">
        <f>IF(N400="základní",J400,0)</f>
        <v>0</v>
      </c>
      <c r="BF400" s="163">
        <f>IF(N400="snížená",J400,0)</f>
        <v>0</v>
      </c>
      <c r="BG400" s="163">
        <f>IF(N400="zákl. přenesená",J400,0)</f>
        <v>0</v>
      </c>
      <c r="BH400" s="163">
        <f>IF(N400="sníž. přenesená",J400,0)</f>
        <v>0</v>
      </c>
      <c r="BI400" s="163">
        <f>IF(N400="nulová",J400,0)</f>
        <v>0</v>
      </c>
      <c r="BJ400" s="17" t="s">
        <v>79</v>
      </c>
      <c r="BK400" s="163">
        <f>ROUND(I400*H400,2)</f>
        <v>0</v>
      </c>
      <c r="BL400" s="17" t="s">
        <v>242</v>
      </c>
      <c r="BM400" s="162" t="s">
        <v>645</v>
      </c>
    </row>
    <row r="401" spans="1:65" s="15" customFormat="1">
      <c r="B401" s="181"/>
      <c r="D401" s="165" t="s">
        <v>157</v>
      </c>
      <c r="E401" s="182" t="s">
        <v>1</v>
      </c>
      <c r="F401" s="183" t="s">
        <v>640</v>
      </c>
      <c r="H401" s="182" t="s">
        <v>1</v>
      </c>
      <c r="I401" s="184"/>
      <c r="L401" s="181"/>
      <c r="M401" s="185"/>
      <c r="N401" s="186"/>
      <c r="O401" s="186"/>
      <c r="P401" s="186"/>
      <c r="Q401" s="186"/>
      <c r="R401" s="186"/>
      <c r="S401" s="186"/>
      <c r="T401" s="187"/>
      <c r="AT401" s="182" t="s">
        <v>157</v>
      </c>
      <c r="AU401" s="182" t="s">
        <v>81</v>
      </c>
      <c r="AV401" s="15" t="s">
        <v>79</v>
      </c>
      <c r="AW401" s="15" t="s">
        <v>29</v>
      </c>
      <c r="AX401" s="15" t="s">
        <v>72</v>
      </c>
      <c r="AY401" s="182" t="s">
        <v>149</v>
      </c>
    </row>
    <row r="402" spans="1:65" s="13" customFormat="1">
      <c r="B402" s="164"/>
      <c r="D402" s="165" t="s">
        <v>157</v>
      </c>
      <c r="E402" s="166" t="s">
        <v>1</v>
      </c>
      <c r="F402" s="167" t="s">
        <v>646</v>
      </c>
      <c r="H402" s="168">
        <v>6.1950000000000003</v>
      </c>
      <c r="I402" s="169"/>
      <c r="L402" s="164"/>
      <c r="M402" s="170"/>
      <c r="N402" s="171"/>
      <c r="O402" s="171"/>
      <c r="P402" s="171"/>
      <c r="Q402" s="171"/>
      <c r="R402" s="171"/>
      <c r="S402" s="171"/>
      <c r="T402" s="172"/>
      <c r="AT402" s="166" t="s">
        <v>157</v>
      </c>
      <c r="AU402" s="166" t="s">
        <v>81</v>
      </c>
      <c r="AV402" s="13" t="s">
        <v>81</v>
      </c>
      <c r="AW402" s="13" t="s">
        <v>29</v>
      </c>
      <c r="AX402" s="13" t="s">
        <v>79</v>
      </c>
      <c r="AY402" s="166" t="s">
        <v>149</v>
      </c>
    </row>
    <row r="403" spans="1:65" s="2" customFormat="1" ht="55.5" customHeight="1">
      <c r="A403" s="32"/>
      <c r="B403" s="149"/>
      <c r="C403" s="150" t="s">
        <v>647</v>
      </c>
      <c r="D403" s="150" t="s">
        <v>151</v>
      </c>
      <c r="E403" s="151" t="s">
        <v>648</v>
      </c>
      <c r="F403" s="152" t="s">
        <v>649</v>
      </c>
      <c r="G403" s="153" t="s">
        <v>154</v>
      </c>
      <c r="H403" s="154">
        <v>66.561000000000007</v>
      </c>
      <c r="I403" s="155"/>
      <c r="J403" s="156">
        <f>ROUND(I403*H403,2)</f>
        <v>0</v>
      </c>
      <c r="K403" s="157"/>
      <c r="L403" s="33"/>
      <c r="M403" s="158" t="s">
        <v>1</v>
      </c>
      <c r="N403" s="159" t="s">
        <v>37</v>
      </c>
      <c r="O403" s="58"/>
      <c r="P403" s="160">
        <f>O403*H403</f>
        <v>0</v>
      </c>
      <c r="Q403" s="160">
        <v>0</v>
      </c>
      <c r="R403" s="160">
        <f>Q403*H403</f>
        <v>0</v>
      </c>
      <c r="S403" s="160">
        <v>4.2000000000000002E-4</v>
      </c>
      <c r="T403" s="161">
        <f>S403*H403</f>
        <v>2.7955620000000004E-2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62" t="s">
        <v>242</v>
      </c>
      <c r="AT403" s="162" t="s">
        <v>151</v>
      </c>
      <c r="AU403" s="162" t="s">
        <v>81</v>
      </c>
      <c r="AY403" s="17" t="s">
        <v>149</v>
      </c>
      <c r="BE403" s="163">
        <f>IF(N403="základní",J403,0)</f>
        <v>0</v>
      </c>
      <c r="BF403" s="163">
        <f>IF(N403="snížená",J403,0)</f>
        <v>0</v>
      </c>
      <c r="BG403" s="163">
        <f>IF(N403="zákl. přenesená",J403,0)</f>
        <v>0</v>
      </c>
      <c r="BH403" s="163">
        <f>IF(N403="sníž. přenesená",J403,0)</f>
        <v>0</v>
      </c>
      <c r="BI403" s="163">
        <f>IF(N403="nulová",J403,0)</f>
        <v>0</v>
      </c>
      <c r="BJ403" s="17" t="s">
        <v>79</v>
      </c>
      <c r="BK403" s="163">
        <f>ROUND(I403*H403,2)</f>
        <v>0</v>
      </c>
      <c r="BL403" s="17" t="s">
        <v>242</v>
      </c>
      <c r="BM403" s="162" t="s">
        <v>650</v>
      </c>
    </row>
    <row r="404" spans="1:65" s="13" customFormat="1">
      <c r="B404" s="164"/>
      <c r="D404" s="165" t="s">
        <v>157</v>
      </c>
      <c r="E404" s="166" t="s">
        <v>1</v>
      </c>
      <c r="F404" s="167" t="s">
        <v>465</v>
      </c>
      <c r="H404" s="168">
        <v>66.561000000000007</v>
      </c>
      <c r="I404" s="169"/>
      <c r="L404" s="164"/>
      <c r="M404" s="170"/>
      <c r="N404" s="171"/>
      <c r="O404" s="171"/>
      <c r="P404" s="171"/>
      <c r="Q404" s="171"/>
      <c r="R404" s="171"/>
      <c r="S404" s="171"/>
      <c r="T404" s="172"/>
      <c r="AT404" s="166" t="s">
        <v>157</v>
      </c>
      <c r="AU404" s="166" t="s">
        <v>81</v>
      </c>
      <c r="AV404" s="13" t="s">
        <v>81</v>
      </c>
      <c r="AW404" s="13" t="s">
        <v>29</v>
      </c>
      <c r="AX404" s="13" t="s">
        <v>79</v>
      </c>
      <c r="AY404" s="166" t="s">
        <v>149</v>
      </c>
    </row>
    <row r="405" spans="1:65" s="2" customFormat="1" ht="37.9" customHeight="1">
      <c r="A405" s="32"/>
      <c r="B405" s="149"/>
      <c r="C405" s="150" t="s">
        <v>651</v>
      </c>
      <c r="D405" s="150" t="s">
        <v>151</v>
      </c>
      <c r="E405" s="151" t="s">
        <v>652</v>
      </c>
      <c r="F405" s="152" t="s">
        <v>653</v>
      </c>
      <c r="G405" s="153" t="s">
        <v>154</v>
      </c>
      <c r="H405" s="154">
        <v>312.2</v>
      </c>
      <c r="I405" s="155"/>
      <c r="J405" s="156">
        <f>ROUND(I405*H405,2)</f>
        <v>0</v>
      </c>
      <c r="K405" s="157"/>
      <c r="L405" s="33"/>
      <c r="M405" s="158" t="s">
        <v>1</v>
      </c>
      <c r="N405" s="159" t="s">
        <v>37</v>
      </c>
      <c r="O405" s="58"/>
      <c r="P405" s="160">
        <f>O405*H405</f>
        <v>0</v>
      </c>
      <c r="Q405" s="160">
        <v>0</v>
      </c>
      <c r="R405" s="160">
        <f>Q405*H405</f>
        <v>0</v>
      </c>
      <c r="S405" s="160">
        <v>0</v>
      </c>
      <c r="T405" s="161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62" t="s">
        <v>242</v>
      </c>
      <c r="AT405" s="162" t="s">
        <v>151</v>
      </c>
      <c r="AU405" s="162" t="s">
        <v>81</v>
      </c>
      <c r="AY405" s="17" t="s">
        <v>149</v>
      </c>
      <c r="BE405" s="163">
        <f>IF(N405="základní",J405,0)</f>
        <v>0</v>
      </c>
      <c r="BF405" s="163">
        <f>IF(N405="snížená",J405,0)</f>
        <v>0</v>
      </c>
      <c r="BG405" s="163">
        <f>IF(N405="zákl. přenesená",J405,0)</f>
        <v>0</v>
      </c>
      <c r="BH405" s="163">
        <f>IF(N405="sníž. přenesená",J405,0)</f>
        <v>0</v>
      </c>
      <c r="BI405" s="163">
        <f>IF(N405="nulová",J405,0)</f>
        <v>0</v>
      </c>
      <c r="BJ405" s="17" t="s">
        <v>79</v>
      </c>
      <c r="BK405" s="163">
        <f>ROUND(I405*H405,2)</f>
        <v>0</v>
      </c>
      <c r="BL405" s="17" t="s">
        <v>242</v>
      </c>
      <c r="BM405" s="162" t="s">
        <v>654</v>
      </c>
    </row>
    <row r="406" spans="1:65" s="15" customFormat="1">
      <c r="B406" s="181"/>
      <c r="D406" s="165" t="s">
        <v>157</v>
      </c>
      <c r="E406" s="182" t="s">
        <v>1</v>
      </c>
      <c r="F406" s="183" t="s">
        <v>307</v>
      </c>
      <c r="H406" s="182" t="s">
        <v>1</v>
      </c>
      <c r="I406" s="184"/>
      <c r="L406" s="181"/>
      <c r="M406" s="185"/>
      <c r="N406" s="186"/>
      <c r="O406" s="186"/>
      <c r="P406" s="186"/>
      <c r="Q406" s="186"/>
      <c r="R406" s="186"/>
      <c r="S406" s="186"/>
      <c r="T406" s="187"/>
      <c r="AT406" s="182" t="s">
        <v>157</v>
      </c>
      <c r="AU406" s="182" t="s">
        <v>81</v>
      </c>
      <c r="AV406" s="15" t="s">
        <v>79</v>
      </c>
      <c r="AW406" s="15" t="s">
        <v>29</v>
      </c>
      <c r="AX406" s="15" t="s">
        <v>72</v>
      </c>
      <c r="AY406" s="182" t="s">
        <v>149</v>
      </c>
    </row>
    <row r="407" spans="1:65" s="13" customFormat="1">
      <c r="B407" s="164"/>
      <c r="D407" s="165" t="s">
        <v>157</v>
      </c>
      <c r="E407" s="166" t="s">
        <v>1</v>
      </c>
      <c r="F407" s="167" t="s">
        <v>313</v>
      </c>
      <c r="H407" s="168">
        <v>65</v>
      </c>
      <c r="I407" s="169"/>
      <c r="L407" s="164"/>
      <c r="M407" s="170"/>
      <c r="N407" s="171"/>
      <c r="O407" s="171"/>
      <c r="P407" s="171"/>
      <c r="Q407" s="171"/>
      <c r="R407" s="171"/>
      <c r="S407" s="171"/>
      <c r="T407" s="172"/>
      <c r="AT407" s="166" t="s">
        <v>157</v>
      </c>
      <c r="AU407" s="166" t="s">
        <v>81</v>
      </c>
      <c r="AV407" s="13" t="s">
        <v>81</v>
      </c>
      <c r="AW407" s="13" t="s">
        <v>29</v>
      </c>
      <c r="AX407" s="13" t="s">
        <v>72</v>
      </c>
      <c r="AY407" s="166" t="s">
        <v>149</v>
      </c>
    </row>
    <row r="408" spans="1:65" s="15" customFormat="1">
      <c r="B408" s="181"/>
      <c r="D408" s="165" t="s">
        <v>157</v>
      </c>
      <c r="E408" s="182" t="s">
        <v>1</v>
      </c>
      <c r="F408" s="183" t="s">
        <v>320</v>
      </c>
      <c r="H408" s="182" t="s">
        <v>1</v>
      </c>
      <c r="I408" s="184"/>
      <c r="L408" s="181"/>
      <c r="M408" s="185"/>
      <c r="N408" s="186"/>
      <c r="O408" s="186"/>
      <c r="P408" s="186"/>
      <c r="Q408" s="186"/>
      <c r="R408" s="186"/>
      <c r="S408" s="186"/>
      <c r="T408" s="187"/>
      <c r="AT408" s="182" t="s">
        <v>157</v>
      </c>
      <c r="AU408" s="182" t="s">
        <v>81</v>
      </c>
      <c r="AV408" s="15" t="s">
        <v>79</v>
      </c>
      <c r="AW408" s="15" t="s">
        <v>29</v>
      </c>
      <c r="AX408" s="15" t="s">
        <v>72</v>
      </c>
      <c r="AY408" s="182" t="s">
        <v>149</v>
      </c>
    </row>
    <row r="409" spans="1:65" s="13" customFormat="1">
      <c r="B409" s="164"/>
      <c r="D409" s="165" t="s">
        <v>157</v>
      </c>
      <c r="E409" s="166" t="s">
        <v>1</v>
      </c>
      <c r="F409" s="167" t="s">
        <v>321</v>
      </c>
      <c r="H409" s="168">
        <v>205.4</v>
      </c>
      <c r="I409" s="169"/>
      <c r="L409" s="164"/>
      <c r="M409" s="170"/>
      <c r="N409" s="171"/>
      <c r="O409" s="171"/>
      <c r="P409" s="171"/>
      <c r="Q409" s="171"/>
      <c r="R409" s="171"/>
      <c r="S409" s="171"/>
      <c r="T409" s="172"/>
      <c r="AT409" s="166" t="s">
        <v>157</v>
      </c>
      <c r="AU409" s="166" t="s">
        <v>81</v>
      </c>
      <c r="AV409" s="13" t="s">
        <v>81</v>
      </c>
      <c r="AW409" s="13" t="s">
        <v>29</v>
      </c>
      <c r="AX409" s="13" t="s">
        <v>72</v>
      </c>
      <c r="AY409" s="166" t="s">
        <v>149</v>
      </c>
    </row>
    <row r="410" spans="1:65" s="15" customFormat="1">
      <c r="B410" s="181"/>
      <c r="D410" s="165" t="s">
        <v>157</v>
      </c>
      <c r="E410" s="182" t="s">
        <v>1</v>
      </c>
      <c r="F410" s="183" t="s">
        <v>314</v>
      </c>
      <c r="H410" s="182" t="s">
        <v>1</v>
      </c>
      <c r="I410" s="184"/>
      <c r="L410" s="181"/>
      <c r="M410" s="185"/>
      <c r="N410" s="186"/>
      <c r="O410" s="186"/>
      <c r="P410" s="186"/>
      <c r="Q410" s="186"/>
      <c r="R410" s="186"/>
      <c r="S410" s="186"/>
      <c r="T410" s="187"/>
      <c r="AT410" s="182" t="s">
        <v>157</v>
      </c>
      <c r="AU410" s="182" t="s">
        <v>81</v>
      </c>
      <c r="AV410" s="15" t="s">
        <v>79</v>
      </c>
      <c r="AW410" s="15" t="s">
        <v>29</v>
      </c>
      <c r="AX410" s="15" t="s">
        <v>72</v>
      </c>
      <c r="AY410" s="182" t="s">
        <v>149</v>
      </c>
    </row>
    <row r="411" spans="1:65" s="13" customFormat="1">
      <c r="B411" s="164"/>
      <c r="D411" s="165" t="s">
        <v>157</v>
      </c>
      <c r="E411" s="166" t="s">
        <v>1</v>
      </c>
      <c r="F411" s="167" t="s">
        <v>315</v>
      </c>
      <c r="H411" s="168">
        <v>41.8</v>
      </c>
      <c r="I411" s="169"/>
      <c r="L411" s="164"/>
      <c r="M411" s="170"/>
      <c r="N411" s="171"/>
      <c r="O411" s="171"/>
      <c r="P411" s="171"/>
      <c r="Q411" s="171"/>
      <c r="R411" s="171"/>
      <c r="S411" s="171"/>
      <c r="T411" s="172"/>
      <c r="AT411" s="166" t="s">
        <v>157</v>
      </c>
      <c r="AU411" s="166" t="s">
        <v>81</v>
      </c>
      <c r="AV411" s="13" t="s">
        <v>81</v>
      </c>
      <c r="AW411" s="13" t="s">
        <v>29</v>
      </c>
      <c r="AX411" s="13" t="s">
        <v>72</v>
      </c>
      <c r="AY411" s="166" t="s">
        <v>149</v>
      </c>
    </row>
    <row r="412" spans="1:65" s="14" customFormat="1">
      <c r="B412" s="173"/>
      <c r="D412" s="165" t="s">
        <v>157</v>
      </c>
      <c r="E412" s="174" t="s">
        <v>1</v>
      </c>
      <c r="F412" s="175" t="s">
        <v>171</v>
      </c>
      <c r="H412" s="176">
        <v>312.2</v>
      </c>
      <c r="I412" s="177"/>
      <c r="L412" s="173"/>
      <c r="M412" s="178"/>
      <c r="N412" s="179"/>
      <c r="O412" s="179"/>
      <c r="P412" s="179"/>
      <c r="Q412" s="179"/>
      <c r="R412" s="179"/>
      <c r="S412" s="179"/>
      <c r="T412" s="180"/>
      <c r="AT412" s="174" t="s">
        <v>157</v>
      </c>
      <c r="AU412" s="174" t="s">
        <v>81</v>
      </c>
      <c r="AV412" s="14" t="s">
        <v>155</v>
      </c>
      <c r="AW412" s="14" t="s">
        <v>29</v>
      </c>
      <c r="AX412" s="14" t="s">
        <v>79</v>
      </c>
      <c r="AY412" s="174" t="s">
        <v>149</v>
      </c>
    </row>
    <row r="413" spans="1:65" s="2" customFormat="1" ht="24.2" customHeight="1">
      <c r="A413" s="32"/>
      <c r="B413" s="149"/>
      <c r="C413" s="188" t="s">
        <v>655</v>
      </c>
      <c r="D413" s="188" t="s">
        <v>212</v>
      </c>
      <c r="E413" s="189" t="s">
        <v>656</v>
      </c>
      <c r="F413" s="190" t="s">
        <v>657</v>
      </c>
      <c r="G413" s="191" t="s">
        <v>154</v>
      </c>
      <c r="H413" s="192">
        <v>68.25</v>
      </c>
      <c r="I413" s="193"/>
      <c r="J413" s="194">
        <f>ROUND(I413*H413,2)</f>
        <v>0</v>
      </c>
      <c r="K413" s="195"/>
      <c r="L413" s="196"/>
      <c r="M413" s="197" t="s">
        <v>1</v>
      </c>
      <c r="N413" s="198" t="s">
        <v>37</v>
      </c>
      <c r="O413" s="58"/>
      <c r="P413" s="160">
        <f>O413*H413</f>
        <v>0</v>
      </c>
      <c r="Q413" s="160">
        <v>5.9999999999999995E-4</v>
      </c>
      <c r="R413" s="160">
        <f>Q413*H413</f>
        <v>4.0949999999999993E-2</v>
      </c>
      <c r="S413" s="160">
        <v>0</v>
      </c>
      <c r="T413" s="161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62" t="s">
        <v>327</v>
      </c>
      <c r="AT413" s="162" t="s">
        <v>212</v>
      </c>
      <c r="AU413" s="162" t="s">
        <v>81</v>
      </c>
      <c r="AY413" s="17" t="s">
        <v>149</v>
      </c>
      <c r="BE413" s="163">
        <f>IF(N413="základní",J413,0)</f>
        <v>0</v>
      </c>
      <c r="BF413" s="163">
        <f>IF(N413="snížená",J413,0)</f>
        <v>0</v>
      </c>
      <c r="BG413" s="163">
        <f>IF(N413="zákl. přenesená",J413,0)</f>
        <v>0</v>
      </c>
      <c r="BH413" s="163">
        <f>IF(N413="sníž. přenesená",J413,0)</f>
        <v>0</v>
      </c>
      <c r="BI413" s="163">
        <f>IF(N413="nulová",J413,0)</f>
        <v>0</v>
      </c>
      <c r="BJ413" s="17" t="s">
        <v>79</v>
      </c>
      <c r="BK413" s="163">
        <f>ROUND(I413*H413,2)</f>
        <v>0</v>
      </c>
      <c r="BL413" s="17" t="s">
        <v>242</v>
      </c>
      <c r="BM413" s="162" t="s">
        <v>658</v>
      </c>
    </row>
    <row r="414" spans="1:65" s="15" customFormat="1">
      <c r="B414" s="181"/>
      <c r="D414" s="165" t="s">
        <v>157</v>
      </c>
      <c r="E414" s="182" t="s">
        <v>1</v>
      </c>
      <c r="F414" s="183" t="s">
        <v>307</v>
      </c>
      <c r="H414" s="182" t="s">
        <v>1</v>
      </c>
      <c r="I414" s="184"/>
      <c r="L414" s="181"/>
      <c r="M414" s="185"/>
      <c r="N414" s="186"/>
      <c r="O414" s="186"/>
      <c r="P414" s="186"/>
      <c r="Q414" s="186"/>
      <c r="R414" s="186"/>
      <c r="S414" s="186"/>
      <c r="T414" s="187"/>
      <c r="AT414" s="182" t="s">
        <v>157</v>
      </c>
      <c r="AU414" s="182" t="s">
        <v>81</v>
      </c>
      <c r="AV414" s="15" t="s">
        <v>79</v>
      </c>
      <c r="AW414" s="15" t="s">
        <v>29</v>
      </c>
      <c r="AX414" s="15" t="s">
        <v>72</v>
      </c>
      <c r="AY414" s="182" t="s">
        <v>149</v>
      </c>
    </row>
    <row r="415" spans="1:65" s="13" customFormat="1">
      <c r="B415" s="164"/>
      <c r="D415" s="165" t="s">
        <v>157</v>
      </c>
      <c r="E415" s="166" t="s">
        <v>1</v>
      </c>
      <c r="F415" s="167" t="s">
        <v>659</v>
      </c>
      <c r="H415" s="168">
        <v>68.25</v>
      </c>
      <c r="I415" s="169"/>
      <c r="L415" s="164"/>
      <c r="M415" s="170"/>
      <c r="N415" s="171"/>
      <c r="O415" s="171"/>
      <c r="P415" s="171"/>
      <c r="Q415" s="171"/>
      <c r="R415" s="171"/>
      <c r="S415" s="171"/>
      <c r="T415" s="172"/>
      <c r="AT415" s="166" t="s">
        <v>157</v>
      </c>
      <c r="AU415" s="166" t="s">
        <v>81</v>
      </c>
      <c r="AV415" s="13" t="s">
        <v>81</v>
      </c>
      <c r="AW415" s="13" t="s">
        <v>29</v>
      </c>
      <c r="AX415" s="13" t="s">
        <v>79</v>
      </c>
      <c r="AY415" s="166" t="s">
        <v>149</v>
      </c>
    </row>
    <row r="416" spans="1:65" s="2" customFormat="1" ht="24.2" customHeight="1">
      <c r="A416" s="32"/>
      <c r="B416" s="149"/>
      <c r="C416" s="188" t="s">
        <v>660</v>
      </c>
      <c r="D416" s="188" t="s">
        <v>212</v>
      </c>
      <c r="E416" s="189" t="s">
        <v>661</v>
      </c>
      <c r="F416" s="190" t="s">
        <v>662</v>
      </c>
      <c r="G416" s="191" t="s">
        <v>154</v>
      </c>
      <c r="H416" s="192">
        <v>259.56</v>
      </c>
      <c r="I416" s="193"/>
      <c r="J416" s="194">
        <f>ROUND(I416*H416,2)</f>
        <v>0</v>
      </c>
      <c r="K416" s="195"/>
      <c r="L416" s="196"/>
      <c r="M416" s="197" t="s">
        <v>1</v>
      </c>
      <c r="N416" s="198" t="s">
        <v>37</v>
      </c>
      <c r="O416" s="58"/>
      <c r="P416" s="160">
        <f>O416*H416</f>
        <v>0</v>
      </c>
      <c r="Q416" s="160">
        <v>3.5999999999999999E-3</v>
      </c>
      <c r="R416" s="160">
        <f>Q416*H416</f>
        <v>0.93441600000000002</v>
      </c>
      <c r="S416" s="160">
        <v>0</v>
      </c>
      <c r="T416" s="161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62" t="s">
        <v>327</v>
      </c>
      <c r="AT416" s="162" t="s">
        <v>212</v>
      </c>
      <c r="AU416" s="162" t="s">
        <v>81</v>
      </c>
      <c r="AY416" s="17" t="s">
        <v>149</v>
      </c>
      <c r="BE416" s="163">
        <f>IF(N416="základní",J416,0)</f>
        <v>0</v>
      </c>
      <c r="BF416" s="163">
        <f>IF(N416="snížená",J416,0)</f>
        <v>0</v>
      </c>
      <c r="BG416" s="163">
        <f>IF(N416="zákl. přenesená",J416,0)</f>
        <v>0</v>
      </c>
      <c r="BH416" s="163">
        <f>IF(N416="sníž. přenesená",J416,0)</f>
        <v>0</v>
      </c>
      <c r="BI416" s="163">
        <f>IF(N416="nulová",J416,0)</f>
        <v>0</v>
      </c>
      <c r="BJ416" s="17" t="s">
        <v>79</v>
      </c>
      <c r="BK416" s="163">
        <f>ROUND(I416*H416,2)</f>
        <v>0</v>
      </c>
      <c r="BL416" s="17" t="s">
        <v>242</v>
      </c>
      <c r="BM416" s="162" t="s">
        <v>663</v>
      </c>
    </row>
    <row r="417" spans="1:65" s="15" customFormat="1">
      <c r="B417" s="181"/>
      <c r="D417" s="165" t="s">
        <v>157</v>
      </c>
      <c r="E417" s="182" t="s">
        <v>1</v>
      </c>
      <c r="F417" s="183" t="s">
        <v>320</v>
      </c>
      <c r="H417" s="182" t="s">
        <v>1</v>
      </c>
      <c r="I417" s="184"/>
      <c r="L417" s="181"/>
      <c r="M417" s="185"/>
      <c r="N417" s="186"/>
      <c r="O417" s="186"/>
      <c r="P417" s="186"/>
      <c r="Q417" s="186"/>
      <c r="R417" s="186"/>
      <c r="S417" s="186"/>
      <c r="T417" s="187"/>
      <c r="AT417" s="182" t="s">
        <v>157</v>
      </c>
      <c r="AU417" s="182" t="s">
        <v>81</v>
      </c>
      <c r="AV417" s="15" t="s">
        <v>79</v>
      </c>
      <c r="AW417" s="15" t="s">
        <v>29</v>
      </c>
      <c r="AX417" s="15" t="s">
        <v>72</v>
      </c>
      <c r="AY417" s="182" t="s">
        <v>149</v>
      </c>
    </row>
    <row r="418" spans="1:65" s="13" customFormat="1">
      <c r="B418" s="164"/>
      <c r="D418" s="165" t="s">
        <v>157</v>
      </c>
      <c r="E418" s="166" t="s">
        <v>1</v>
      </c>
      <c r="F418" s="167" t="s">
        <v>664</v>
      </c>
      <c r="H418" s="168">
        <v>215.67</v>
      </c>
      <c r="I418" s="169"/>
      <c r="L418" s="164"/>
      <c r="M418" s="170"/>
      <c r="N418" s="171"/>
      <c r="O418" s="171"/>
      <c r="P418" s="171"/>
      <c r="Q418" s="171"/>
      <c r="R418" s="171"/>
      <c r="S418" s="171"/>
      <c r="T418" s="172"/>
      <c r="AT418" s="166" t="s">
        <v>157</v>
      </c>
      <c r="AU418" s="166" t="s">
        <v>81</v>
      </c>
      <c r="AV418" s="13" t="s">
        <v>81</v>
      </c>
      <c r="AW418" s="13" t="s">
        <v>29</v>
      </c>
      <c r="AX418" s="13" t="s">
        <v>72</v>
      </c>
      <c r="AY418" s="166" t="s">
        <v>149</v>
      </c>
    </row>
    <row r="419" spans="1:65" s="15" customFormat="1">
      <c r="B419" s="181"/>
      <c r="D419" s="165" t="s">
        <v>157</v>
      </c>
      <c r="E419" s="182" t="s">
        <v>1</v>
      </c>
      <c r="F419" s="183" t="s">
        <v>314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157</v>
      </c>
      <c r="AU419" s="182" t="s">
        <v>81</v>
      </c>
      <c r="AV419" s="15" t="s">
        <v>79</v>
      </c>
      <c r="AW419" s="15" t="s">
        <v>29</v>
      </c>
      <c r="AX419" s="15" t="s">
        <v>72</v>
      </c>
      <c r="AY419" s="182" t="s">
        <v>149</v>
      </c>
    </row>
    <row r="420" spans="1:65" s="13" customFormat="1">
      <c r="B420" s="164"/>
      <c r="D420" s="165" t="s">
        <v>157</v>
      </c>
      <c r="E420" s="166" t="s">
        <v>1</v>
      </c>
      <c r="F420" s="167" t="s">
        <v>665</v>
      </c>
      <c r="H420" s="168">
        <v>43.89</v>
      </c>
      <c r="I420" s="169"/>
      <c r="L420" s="164"/>
      <c r="M420" s="170"/>
      <c r="N420" s="171"/>
      <c r="O420" s="171"/>
      <c r="P420" s="171"/>
      <c r="Q420" s="171"/>
      <c r="R420" s="171"/>
      <c r="S420" s="171"/>
      <c r="T420" s="172"/>
      <c r="AT420" s="166" t="s">
        <v>157</v>
      </c>
      <c r="AU420" s="166" t="s">
        <v>81</v>
      </c>
      <c r="AV420" s="13" t="s">
        <v>81</v>
      </c>
      <c r="AW420" s="13" t="s">
        <v>29</v>
      </c>
      <c r="AX420" s="13" t="s">
        <v>72</v>
      </c>
      <c r="AY420" s="166" t="s">
        <v>149</v>
      </c>
    </row>
    <row r="421" spans="1:65" s="14" customFormat="1">
      <c r="B421" s="173"/>
      <c r="D421" s="165" t="s">
        <v>157</v>
      </c>
      <c r="E421" s="174" t="s">
        <v>1</v>
      </c>
      <c r="F421" s="175" t="s">
        <v>171</v>
      </c>
      <c r="H421" s="176">
        <v>259.56</v>
      </c>
      <c r="I421" s="177"/>
      <c r="L421" s="173"/>
      <c r="M421" s="178"/>
      <c r="N421" s="179"/>
      <c r="O421" s="179"/>
      <c r="P421" s="179"/>
      <c r="Q421" s="179"/>
      <c r="R421" s="179"/>
      <c r="S421" s="179"/>
      <c r="T421" s="180"/>
      <c r="AT421" s="174" t="s">
        <v>157</v>
      </c>
      <c r="AU421" s="174" t="s">
        <v>81</v>
      </c>
      <c r="AV421" s="14" t="s">
        <v>155</v>
      </c>
      <c r="AW421" s="14" t="s">
        <v>29</v>
      </c>
      <c r="AX421" s="14" t="s">
        <v>79</v>
      </c>
      <c r="AY421" s="174" t="s">
        <v>149</v>
      </c>
    </row>
    <row r="422" spans="1:65" s="2" customFormat="1" ht="44.25" customHeight="1">
      <c r="A422" s="32"/>
      <c r="B422" s="149"/>
      <c r="C422" s="150" t="s">
        <v>666</v>
      </c>
      <c r="D422" s="150" t="s">
        <v>151</v>
      </c>
      <c r="E422" s="151" t="s">
        <v>667</v>
      </c>
      <c r="F422" s="152" t="s">
        <v>668</v>
      </c>
      <c r="G422" s="153" t="s">
        <v>154</v>
      </c>
      <c r="H422" s="154">
        <v>11</v>
      </c>
      <c r="I422" s="155"/>
      <c r="J422" s="156">
        <f>ROUND(I422*H422,2)</f>
        <v>0</v>
      </c>
      <c r="K422" s="157"/>
      <c r="L422" s="33"/>
      <c r="M422" s="158" t="s">
        <v>1</v>
      </c>
      <c r="N422" s="159" t="s">
        <v>37</v>
      </c>
      <c r="O422" s="58"/>
      <c r="P422" s="160">
        <f>O422*H422</f>
        <v>0</v>
      </c>
      <c r="Q422" s="160">
        <v>0</v>
      </c>
      <c r="R422" s="160">
        <f>Q422*H422</f>
        <v>0</v>
      </c>
      <c r="S422" s="160">
        <v>1.75E-3</v>
      </c>
      <c r="T422" s="161">
        <f>S422*H422</f>
        <v>1.925E-2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62" t="s">
        <v>242</v>
      </c>
      <c r="AT422" s="162" t="s">
        <v>151</v>
      </c>
      <c r="AU422" s="162" t="s">
        <v>81</v>
      </c>
      <c r="AY422" s="17" t="s">
        <v>149</v>
      </c>
      <c r="BE422" s="163">
        <f>IF(N422="základní",J422,0)</f>
        <v>0</v>
      </c>
      <c r="BF422" s="163">
        <f>IF(N422="snížená",J422,0)</f>
        <v>0</v>
      </c>
      <c r="BG422" s="163">
        <f>IF(N422="zákl. přenesená",J422,0)</f>
        <v>0</v>
      </c>
      <c r="BH422" s="163">
        <f>IF(N422="sníž. přenesená",J422,0)</f>
        <v>0</v>
      </c>
      <c r="BI422" s="163">
        <f>IF(N422="nulová",J422,0)</f>
        <v>0</v>
      </c>
      <c r="BJ422" s="17" t="s">
        <v>79</v>
      </c>
      <c r="BK422" s="163">
        <f>ROUND(I422*H422,2)</f>
        <v>0</v>
      </c>
      <c r="BL422" s="17" t="s">
        <v>242</v>
      </c>
      <c r="BM422" s="162" t="s">
        <v>669</v>
      </c>
    </row>
    <row r="423" spans="1:65" s="15" customFormat="1">
      <c r="B423" s="181"/>
      <c r="D423" s="165" t="s">
        <v>157</v>
      </c>
      <c r="E423" s="182" t="s">
        <v>1</v>
      </c>
      <c r="F423" s="183" t="s">
        <v>670</v>
      </c>
      <c r="H423" s="182" t="s">
        <v>1</v>
      </c>
      <c r="I423" s="184"/>
      <c r="L423" s="181"/>
      <c r="M423" s="185"/>
      <c r="N423" s="186"/>
      <c r="O423" s="186"/>
      <c r="P423" s="186"/>
      <c r="Q423" s="186"/>
      <c r="R423" s="186"/>
      <c r="S423" s="186"/>
      <c r="T423" s="187"/>
      <c r="AT423" s="182" t="s">
        <v>157</v>
      </c>
      <c r="AU423" s="182" t="s">
        <v>81</v>
      </c>
      <c r="AV423" s="15" t="s">
        <v>79</v>
      </c>
      <c r="AW423" s="15" t="s">
        <v>29</v>
      </c>
      <c r="AX423" s="15" t="s">
        <v>72</v>
      </c>
      <c r="AY423" s="182" t="s">
        <v>149</v>
      </c>
    </row>
    <row r="424" spans="1:65" s="13" customFormat="1">
      <c r="B424" s="164"/>
      <c r="D424" s="165" t="s">
        <v>157</v>
      </c>
      <c r="E424" s="166" t="s">
        <v>1</v>
      </c>
      <c r="F424" s="167" t="s">
        <v>671</v>
      </c>
      <c r="H424" s="168">
        <v>11</v>
      </c>
      <c r="I424" s="169"/>
      <c r="L424" s="164"/>
      <c r="M424" s="170"/>
      <c r="N424" s="171"/>
      <c r="O424" s="171"/>
      <c r="P424" s="171"/>
      <c r="Q424" s="171"/>
      <c r="R424" s="171"/>
      <c r="S424" s="171"/>
      <c r="T424" s="172"/>
      <c r="AT424" s="166" t="s">
        <v>157</v>
      </c>
      <c r="AU424" s="166" t="s">
        <v>81</v>
      </c>
      <c r="AV424" s="13" t="s">
        <v>81</v>
      </c>
      <c r="AW424" s="13" t="s">
        <v>29</v>
      </c>
      <c r="AX424" s="13" t="s">
        <v>79</v>
      </c>
      <c r="AY424" s="166" t="s">
        <v>149</v>
      </c>
    </row>
    <row r="425" spans="1:65" s="2" customFormat="1" ht="37.9" customHeight="1">
      <c r="A425" s="32"/>
      <c r="B425" s="149"/>
      <c r="C425" s="150" t="s">
        <v>672</v>
      </c>
      <c r="D425" s="150" t="s">
        <v>151</v>
      </c>
      <c r="E425" s="151" t="s">
        <v>673</v>
      </c>
      <c r="F425" s="152" t="s">
        <v>674</v>
      </c>
      <c r="G425" s="153" t="s">
        <v>154</v>
      </c>
      <c r="H425" s="154">
        <v>57.790999999999997</v>
      </c>
      <c r="I425" s="155"/>
      <c r="J425" s="156">
        <f>ROUND(I425*H425,2)</f>
        <v>0</v>
      </c>
      <c r="K425" s="157"/>
      <c r="L425" s="33"/>
      <c r="M425" s="158" t="s">
        <v>1</v>
      </c>
      <c r="N425" s="159" t="s">
        <v>37</v>
      </c>
      <c r="O425" s="58"/>
      <c r="P425" s="160">
        <f>O425*H425</f>
        <v>0</v>
      </c>
      <c r="Q425" s="160">
        <v>6.0000000000000001E-3</v>
      </c>
      <c r="R425" s="160">
        <f>Q425*H425</f>
        <v>0.346746</v>
      </c>
      <c r="S425" s="160">
        <v>0</v>
      </c>
      <c r="T425" s="161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62" t="s">
        <v>242</v>
      </c>
      <c r="AT425" s="162" t="s">
        <v>151</v>
      </c>
      <c r="AU425" s="162" t="s">
        <v>81</v>
      </c>
      <c r="AY425" s="17" t="s">
        <v>149</v>
      </c>
      <c r="BE425" s="163">
        <f>IF(N425="základní",J425,0)</f>
        <v>0</v>
      </c>
      <c r="BF425" s="163">
        <f>IF(N425="snížená",J425,0)</f>
        <v>0</v>
      </c>
      <c r="BG425" s="163">
        <f>IF(N425="zákl. přenesená",J425,0)</f>
        <v>0</v>
      </c>
      <c r="BH425" s="163">
        <f>IF(N425="sníž. přenesená",J425,0)</f>
        <v>0</v>
      </c>
      <c r="BI425" s="163">
        <f>IF(N425="nulová",J425,0)</f>
        <v>0</v>
      </c>
      <c r="BJ425" s="17" t="s">
        <v>79</v>
      </c>
      <c r="BK425" s="163">
        <f>ROUND(I425*H425,2)</f>
        <v>0</v>
      </c>
      <c r="BL425" s="17" t="s">
        <v>242</v>
      </c>
      <c r="BM425" s="162" t="s">
        <v>675</v>
      </c>
    </row>
    <row r="426" spans="1:65" s="15" customFormat="1">
      <c r="B426" s="181"/>
      <c r="D426" s="165" t="s">
        <v>157</v>
      </c>
      <c r="E426" s="182" t="s">
        <v>1</v>
      </c>
      <c r="F426" s="183" t="s">
        <v>493</v>
      </c>
      <c r="H426" s="182" t="s">
        <v>1</v>
      </c>
      <c r="I426" s="184"/>
      <c r="L426" s="181"/>
      <c r="M426" s="185"/>
      <c r="N426" s="186"/>
      <c r="O426" s="186"/>
      <c r="P426" s="186"/>
      <c r="Q426" s="186"/>
      <c r="R426" s="186"/>
      <c r="S426" s="186"/>
      <c r="T426" s="187"/>
      <c r="AT426" s="182" t="s">
        <v>157</v>
      </c>
      <c r="AU426" s="182" t="s">
        <v>81</v>
      </c>
      <c r="AV426" s="15" t="s">
        <v>79</v>
      </c>
      <c r="AW426" s="15" t="s">
        <v>29</v>
      </c>
      <c r="AX426" s="15" t="s">
        <v>72</v>
      </c>
      <c r="AY426" s="182" t="s">
        <v>149</v>
      </c>
    </row>
    <row r="427" spans="1:65" s="13" customFormat="1">
      <c r="B427" s="164"/>
      <c r="D427" s="165" t="s">
        <v>157</v>
      </c>
      <c r="E427" s="166" t="s">
        <v>1</v>
      </c>
      <c r="F427" s="167" t="s">
        <v>494</v>
      </c>
      <c r="H427" s="168">
        <v>55.991</v>
      </c>
      <c r="I427" s="169"/>
      <c r="L427" s="164"/>
      <c r="M427" s="170"/>
      <c r="N427" s="171"/>
      <c r="O427" s="171"/>
      <c r="P427" s="171"/>
      <c r="Q427" s="171"/>
      <c r="R427" s="171"/>
      <c r="S427" s="171"/>
      <c r="T427" s="172"/>
      <c r="AT427" s="166" t="s">
        <v>157</v>
      </c>
      <c r="AU427" s="166" t="s">
        <v>81</v>
      </c>
      <c r="AV427" s="13" t="s">
        <v>81</v>
      </c>
      <c r="AW427" s="13" t="s">
        <v>29</v>
      </c>
      <c r="AX427" s="13" t="s">
        <v>72</v>
      </c>
      <c r="AY427" s="166" t="s">
        <v>149</v>
      </c>
    </row>
    <row r="428" spans="1:65" s="15" customFormat="1">
      <c r="B428" s="181"/>
      <c r="D428" s="165" t="s">
        <v>157</v>
      </c>
      <c r="E428" s="182" t="s">
        <v>1</v>
      </c>
      <c r="F428" s="183" t="s">
        <v>509</v>
      </c>
      <c r="H428" s="182" t="s">
        <v>1</v>
      </c>
      <c r="I428" s="184"/>
      <c r="L428" s="181"/>
      <c r="M428" s="185"/>
      <c r="N428" s="186"/>
      <c r="O428" s="186"/>
      <c r="P428" s="186"/>
      <c r="Q428" s="186"/>
      <c r="R428" s="186"/>
      <c r="S428" s="186"/>
      <c r="T428" s="187"/>
      <c r="AT428" s="182" t="s">
        <v>157</v>
      </c>
      <c r="AU428" s="182" t="s">
        <v>81</v>
      </c>
      <c r="AV428" s="15" t="s">
        <v>79</v>
      </c>
      <c r="AW428" s="15" t="s">
        <v>29</v>
      </c>
      <c r="AX428" s="15" t="s">
        <v>72</v>
      </c>
      <c r="AY428" s="182" t="s">
        <v>149</v>
      </c>
    </row>
    <row r="429" spans="1:65" s="13" customFormat="1">
      <c r="B429" s="164"/>
      <c r="D429" s="165" t="s">
        <v>157</v>
      </c>
      <c r="E429" s="166" t="s">
        <v>1</v>
      </c>
      <c r="F429" s="167" t="s">
        <v>510</v>
      </c>
      <c r="H429" s="168">
        <v>1.8</v>
      </c>
      <c r="I429" s="169"/>
      <c r="L429" s="164"/>
      <c r="M429" s="170"/>
      <c r="N429" s="171"/>
      <c r="O429" s="171"/>
      <c r="P429" s="171"/>
      <c r="Q429" s="171"/>
      <c r="R429" s="171"/>
      <c r="S429" s="171"/>
      <c r="T429" s="172"/>
      <c r="AT429" s="166" t="s">
        <v>157</v>
      </c>
      <c r="AU429" s="166" t="s">
        <v>81</v>
      </c>
      <c r="AV429" s="13" t="s">
        <v>81</v>
      </c>
      <c r="AW429" s="13" t="s">
        <v>29</v>
      </c>
      <c r="AX429" s="13" t="s">
        <v>72</v>
      </c>
      <c r="AY429" s="166" t="s">
        <v>149</v>
      </c>
    </row>
    <row r="430" spans="1:65" s="14" customFormat="1">
      <c r="B430" s="173"/>
      <c r="D430" s="165" t="s">
        <v>157</v>
      </c>
      <c r="E430" s="174" t="s">
        <v>1</v>
      </c>
      <c r="F430" s="175" t="s">
        <v>171</v>
      </c>
      <c r="H430" s="176">
        <v>57.790999999999997</v>
      </c>
      <c r="I430" s="177"/>
      <c r="L430" s="173"/>
      <c r="M430" s="178"/>
      <c r="N430" s="179"/>
      <c r="O430" s="179"/>
      <c r="P430" s="179"/>
      <c r="Q430" s="179"/>
      <c r="R430" s="179"/>
      <c r="S430" s="179"/>
      <c r="T430" s="180"/>
      <c r="AT430" s="174" t="s">
        <v>157</v>
      </c>
      <c r="AU430" s="174" t="s">
        <v>81</v>
      </c>
      <c r="AV430" s="14" t="s">
        <v>155</v>
      </c>
      <c r="AW430" s="14" t="s">
        <v>29</v>
      </c>
      <c r="AX430" s="14" t="s">
        <v>79</v>
      </c>
      <c r="AY430" s="174" t="s">
        <v>149</v>
      </c>
    </row>
    <row r="431" spans="1:65" s="2" customFormat="1" ht="24.2" customHeight="1">
      <c r="A431" s="32"/>
      <c r="B431" s="149"/>
      <c r="C431" s="188" t="s">
        <v>676</v>
      </c>
      <c r="D431" s="188" t="s">
        <v>212</v>
      </c>
      <c r="E431" s="189" t="s">
        <v>677</v>
      </c>
      <c r="F431" s="190" t="s">
        <v>678</v>
      </c>
      <c r="G431" s="191" t="s">
        <v>154</v>
      </c>
      <c r="H431" s="192">
        <v>58.790999999999997</v>
      </c>
      <c r="I431" s="193"/>
      <c r="J431" s="194">
        <f>ROUND(I431*H431,2)</f>
        <v>0</v>
      </c>
      <c r="K431" s="195"/>
      <c r="L431" s="196"/>
      <c r="M431" s="197" t="s">
        <v>1</v>
      </c>
      <c r="N431" s="198" t="s">
        <v>37</v>
      </c>
      <c r="O431" s="58"/>
      <c r="P431" s="160">
        <f>O431*H431</f>
        <v>0</v>
      </c>
      <c r="Q431" s="160">
        <v>6.3E-3</v>
      </c>
      <c r="R431" s="160">
        <f>Q431*H431</f>
        <v>0.37038329999999997</v>
      </c>
      <c r="S431" s="160">
        <v>0</v>
      </c>
      <c r="T431" s="161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62" t="s">
        <v>327</v>
      </c>
      <c r="AT431" s="162" t="s">
        <v>212</v>
      </c>
      <c r="AU431" s="162" t="s">
        <v>81</v>
      </c>
      <c r="AY431" s="17" t="s">
        <v>149</v>
      </c>
      <c r="BE431" s="163">
        <f>IF(N431="základní",J431,0)</f>
        <v>0</v>
      </c>
      <c r="BF431" s="163">
        <f>IF(N431="snížená",J431,0)</f>
        <v>0</v>
      </c>
      <c r="BG431" s="163">
        <f>IF(N431="zákl. přenesená",J431,0)</f>
        <v>0</v>
      </c>
      <c r="BH431" s="163">
        <f>IF(N431="sníž. přenesená",J431,0)</f>
        <v>0</v>
      </c>
      <c r="BI431" s="163">
        <f>IF(N431="nulová",J431,0)</f>
        <v>0</v>
      </c>
      <c r="BJ431" s="17" t="s">
        <v>79</v>
      </c>
      <c r="BK431" s="163">
        <f>ROUND(I431*H431,2)</f>
        <v>0</v>
      </c>
      <c r="BL431" s="17" t="s">
        <v>242</v>
      </c>
      <c r="BM431" s="162" t="s">
        <v>679</v>
      </c>
    </row>
    <row r="432" spans="1:65" s="15" customFormat="1">
      <c r="B432" s="181"/>
      <c r="D432" s="165" t="s">
        <v>157</v>
      </c>
      <c r="E432" s="182" t="s">
        <v>1</v>
      </c>
      <c r="F432" s="183" t="s">
        <v>493</v>
      </c>
      <c r="H432" s="182" t="s">
        <v>1</v>
      </c>
      <c r="I432" s="184"/>
      <c r="L432" s="181"/>
      <c r="M432" s="185"/>
      <c r="N432" s="186"/>
      <c r="O432" s="186"/>
      <c r="P432" s="186"/>
      <c r="Q432" s="186"/>
      <c r="R432" s="186"/>
      <c r="S432" s="186"/>
      <c r="T432" s="187"/>
      <c r="AT432" s="182" t="s">
        <v>157</v>
      </c>
      <c r="AU432" s="182" t="s">
        <v>81</v>
      </c>
      <c r="AV432" s="15" t="s">
        <v>79</v>
      </c>
      <c r="AW432" s="15" t="s">
        <v>29</v>
      </c>
      <c r="AX432" s="15" t="s">
        <v>72</v>
      </c>
      <c r="AY432" s="182" t="s">
        <v>149</v>
      </c>
    </row>
    <row r="433" spans="1:65" s="13" customFormat="1">
      <c r="B433" s="164"/>
      <c r="D433" s="165" t="s">
        <v>157</v>
      </c>
      <c r="E433" s="166" t="s">
        <v>1</v>
      </c>
      <c r="F433" s="167" t="s">
        <v>680</v>
      </c>
      <c r="H433" s="168">
        <v>58.790999999999997</v>
      </c>
      <c r="I433" s="169"/>
      <c r="L433" s="164"/>
      <c r="M433" s="170"/>
      <c r="N433" s="171"/>
      <c r="O433" s="171"/>
      <c r="P433" s="171"/>
      <c r="Q433" s="171"/>
      <c r="R433" s="171"/>
      <c r="S433" s="171"/>
      <c r="T433" s="172"/>
      <c r="AT433" s="166" t="s">
        <v>157</v>
      </c>
      <c r="AU433" s="166" t="s">
        <v>81</v>
      </c>
      <c r="AV433" s="13" t="s">
        <v>81</v>
      </c>
      <c r="AW433" s="13" t="s">
        <v>29</v>
      </c>
      <c r="AX433" s="13" t="s">
        <v>79</v>
      </c>
      <c r="AY433" s="166" t="s">
        <v>149</v>
      </c>
    </row>
    <row r="434" spans="1:65" s="2" customFormat="1" ht="24.2" customHeight="1">
      <c r="A434" s="32"/>
      <c r="B434" s="149"/>
      <c r="C434" s="188" t="s">
        <v>681</v>
      </c>
      <c r="D434" s="188" t="s">
        <v>212</v>
      </c>
      <c r="E434" s="189" t="s">
        <v>682</v>
      </c>
      <c r="F434" s="190" t="s">
        <v>683</v>
      </c>
      <c r="G434" s="191" t="s">
        <v>154</v>
      </c>
      <c r="H434" s="192">
        <v>1.89</v>
      </c>
      <c r="I434" s="193"/>
      <c r="J434" s="194">
        <f>ROUND(I434*H434,2)</f>
        <v>0</v>
      </c>
      <c r="K434" s="195"/>
      <c r="L434" s="196"/>
      <c r="M434" s="197" t="s">
        <v>1</v>
      </c>
      <c r="N434" s="198" t="s">
        <v>37</v>
      </c>
      <c r="O434" s="58"/>
      <c r="P434" s="160">
        <f>O434*H434</f>
        <v>0</v>
      </c>
      <c r="Q434" s="160">
        <v>7.0000000000000001E-3</v>
      </c>
      <c r="R434" s="160">
        <f>Q434*H434</f>
        <v>1.323E-2</v>
      </c>
      <c r="S434" s="160">
        <v>0</v>
      </c>
      <c r="T434" s="161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62" t="s">
        <v>327</v>
      </c>
      <c r="AT434" s="162" t="s">
        <v>212</v>
      </c>
      <c r="AU434" s="162" t="s">
        <v>81</v>
      </c>
      <c r="AY434" s="17" t="s">
        <v>149</v>
      </c>
      <c r="BE434" s="163">
        <f>IF(N434="základní",J434,0)</f>
        <v>0</v>
      </c>
      <c r="BF434" s="163">
        <f>IF(N434="snížená",J434,0)</f>
        <v>0</v>
      </c>
      <c r="BG434" s="163">
        <f>IF(N434="zákl. přenesená",J434,0)</f>
        <v>0</v>
      </c>
      <c r="BH434" s="163">
        <f>IF(N434="sníž. přenesená",J434,0)</f>
        <v>0</v>
      </c>
      <c r="BI434" s="163">
        <f>IF(N434="nulová",J434,0)</f>
        <v>0</v>
      </c>
      <c r="BJ434" s="17" t="s">
        <v>79</v>
      </c>
      <c r="BK434" s="163">
        <f>ROUND(I434*H434,2)</f>
        <v>0</v>
      </c>
      <c r="BL434" s="17" t="s">
        <v>242</v>
      </c>
      <c r="BM434" s="162" t="s">
        <v>684</v>
      </c>
    </row>
    <row r="435" spans="1:65" s="15" customFormat="1">
      <c r="B435" s="181"/>
      <c r="D435" s="165" t="s">
        <v>157</v>
      </c>
      <c r="E435" s="182" t="s">
        <v>1</v>
      </c>
      <c r="F435" s="183" t="s">
        <v>509</v>
      </c>
      <c r="H435" s="182" t="s">
        <v>1</v>
      </c>
      <c r="I435" s="184"/>
      <c r="L435" s="181"/>
      <c r="M435" s="185"/>
      <c r="N435" s="186"/>
      <c r="O435" s="186"/>
      <c r="P435" s="186"/>
      <c r="Q435" s="186"/>
      <c r="R435" s="186"/>
      <c r="S435" s="186"/>
      <c r="T435" s="187"/>
      <c r="AT435" s="182" t="s">
        <v>157</v>
      </c>
      <c r="AU435" s="182" t="s">
        <v>81</v>
      </c>
      <c r="AV435" s="15" t="s">
        <v>79</v>
      </c>
      <c r="AW435" s="15" t="s">
        <v>29</v>
      </c>
      <c r="AX435" s="15" t="s">
        <v>72</v>
      </c>
      <c r="AY435" s="182" t="s">
        <v>149</v>
      </c>
    </row>
    <row r="436" spans="1:65" s="13" customFormat="1">
      <c r="B436" s="164"/>
      <c r="D436" s="165" t="s">
        <v>157</v>
      </c>
      <c r="E436" s="166" t="s">
        <v>1</v>
      </c>
      <c r="F436" s="167" t="s">
        <v>685</v>
      </c>
      <c r="H436" s="168">
        <v>1.89</v>
      </c>
      <c r="I436" s="169"/>
      <c r="L436" s="164"/>
      <c r="M436" s="170"/>
      <c r="N436" s="171"/>
      <c r="O436" s="171"/>
      <c r="P436" s="171"/>
      <c r="Q436" s="171"/>
      <c r="R436" s="171"/>
      <c r="S436" s="171"/>
      <c r="T436" s="172"/>
      <c r="AT436" s="166" t="s">
        <v>157</v>
      </c>
      <c r="AU436" s="166" t="s">
        <v>81</v>
      </c>
      <c r="AV436" s="13" t="s">
        <v>81</v>
      </c>
      <c r="AW436" s="13" t="s">
        <v>29</v>
      </c>
      <c r="AX436" s="13" t="s">
        <v>79</v>
      </c>
      <c r="AY436" s="166" t="s">
        <v>149</v>
      </c>
    </row>
    <row r="437" spans="1:65" s="2" customFormat="1" ht="49.15" customHeight="1">
      <c r="A437" s="32"/>
      <c r="B437" s="149"/>
      <c r="C437" s="150" t="s">
        <v>686</v>
      </c>
      <c r="D437" s="150" t="s">
        <v>151</v>
      </c>
      <c r="E437" s="151" t="s">
        <v>687</v>
      </c>
      <c r="F437" s="152" t="s">
        <v>688</v>
      </c>
      <c r="G437" s="153" t="s">
        <v>154</v>
      </c>
      <c r="H437" s="154">
        <v>159.9</v>
      </c>
      <c r="I437" s="155"/>
      <c r="J437" s="156">
        <f>ROUND(I437*H437,2)</f>
        <v>0</v>
      </c>
      <c r="K437" s="157"/>
      <c r="L437" s="33"/>
      <c r="M437" s="158" t="s">
        <v>1</v>
      </c>
      <c r="N437" s="159" t="s">
        <v>37</v>
      </c>
      <c r="O437" s="58"/>
      <c r="P437" s="160">
        <f>O437*H437</f>
        <v>0</v>
      </c>
      <c r="Q437" s="160">
        <v>0</v>
      </c>
      <c r="R437" s="160">
        <f>Q437*H437</f>
        <v>0</v>
      </c>
      <c r="S437" s="160">
        <v>1.8E-3</v>
      </c>
      <c r="T437" s="161">
        <f>S437*H437</f>
        <v>0.28782000000000002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62" t="s">
        <v>242</v>
      </c>
      <c r="AT437" s="162" t="s">
        <v>151</v>
      </c>
      <c r="AU437" s="162" t="s">
        <v>81</v>
      </c>
      <c r="AY437" s="17" t="s">
        <v>149</v>
      </c>
      <c r="BE437" s="163">
        <f>IF(N437="základní",J437,0)</f>
        <v>0</v>
      </c>
      <c r="BF437" s="163">
        <f>IF(N437="snížená",J437,0)</f>
        <v>0</v>
      </c>
      <c r="BG437" s="163">
        <f>IF(N437="zákl. přenesená",J437,0)</f>
        <v>0</v>
      </c>
      <c r="BH437" s="163">
        <f>IF(N437="sníž. přenesená",J437,0)</f>
        <v>0</v>
      </c>
      <c r="BI437" s="163">
        <f>IF(N437="nulová",J437,0)</f>
        <v>0</v>
      </c>
      <c r="BJ437" s="17" t="s">
        <v>79</v>
      </c>
      <c r="BK437" s="163">
        <f>ROUND(I437*H437,2)</f>
        <v>0</v>
      </c>
      <c r="BL437" s="17" t="s">
        <v>242</v>
      </c>
      <c r="BM437" s="162" t="s">
        <v>689</v>
      </c>
    </row>
    <row r="438" spans="1:65" s="15" customFormat="1">
      <c r="B438" s="181"/>
      <c r="D438" s="165" t="s">
        <v>157</v>
      </c>
      <c r="E438" s="182" t="s">
        <v>1</v>
      </c>
      <c r="F438" s="183" t="s">
        <v>690</v>
      </c>
      <c r="H438" s="182" t="s">
        <v>1</v>
      </c>
      <c r="I438" s="184"/>
      <c r="L438" s="181"/>
      <c r="M438" s="185"/>
      <c r="N438" s="186"/>
      <c r="O438" s="186"/>
      <c r="P438" s="186"/>
      <c r="Q438" s="186"/>
      <c r="R438" s="186"/>
      <c r="S438" s="186"/>
      <c r="T438" s="187"/>
      <c r="AT438" s="182" t="s">
        <v>157</v>
      </c>
      <c r="AU438" s="182" t="s">
        <v>81</v>
      </c>
      <c r="AV438" s="15" t="s">
        <v>79</v>
      </c>
      <c r="AW438" s="15" t="s">
        <v>29</v>
      </c>
      <c r="AX438" s="15" t="s">
        <v>72</v>
      </c>
      <c r="AY438" s="182" t="s">
        <v>149</v>
      </c>
    </row>
    <row r="439" spans="1:65" s="13" customFormat="1">
      <c r="B439" s="164"/>
      <c r="D439" s="165" t="s">
        <v>157</v>
      </c>
      <c r="E439" s="166" t="s">
        <v>1</v>
      </c>
      <c r="F439" s="167" t="s">
        <v>534</v>
      </c>
      <c r="H439" s="168">
        <v>53.3</v>
      </c>
      <c r="I439" s="169"/>
      <c r="L439" s="164"/>
      <c r="M439" s="170"/>
      <c r="N439" s="171"/>
      <c r="O439" s="171"/>
      <c r="P439" s="171"/>
      <c r="Q439" s="171"/>
      <c r="R439" s="171"/>
      <c r="S439" s="171"/>
      <c r="T439" s="172"/>
      <c r="AT439" s="166" t="s">
        <v>157</v>
      </c>
      <c r="AU439" s="166" t="s">
        <v>81</v>
      </c>
      <c r="AV439" s="13" t="s">
        <v>81</v>
      </c>
      <c r="AW439" s="13" t="s">
        <v>29</v>
      </c>
      <c r="AX439" s="13" t="s">
        <v>72</v>
      </c>
      <c r="AY439" s="166" t="s">
        <v>149</v>
      </c>
    </row>
    <row r="440" spans="1:65" s="15" customFormat="1">
      <c r="B440" s="181"/>
      <c r="D440" s="165" t="s">
        <v>157</v>
      </c>
      <c r="E440" s="182" t="s">
        <v>1</v>
      </c>
      <c r="F440" s="183" t="s">
        <v>691</v>
      </c>
      <c r="H440" s="182" t="s">
        <v>1</v>
      </c>
      <c r="I440" s="184"/>
      <c r="L440" s="181"/>
      <c r="M440" s="185"/>
      <c r="N440" s="186"/>
      <c r="O440" s="186"/>
      <c r="P440" s="186"/>
      <c r="Q440" s="186"/>
      <c r="R440" s="186"/>
      <c r="S440" s="186"/>
      <c r="T440" s="187"/>
      <c r="AT440" s="182" t="s">
        <v>157</v>
      </c>
      <c r="AU440" s="182" t="s">
        <v>81</v>
      </c>
      <c r="AV440" s="15" t="s">
        <v>79</v>
      </c>
      <c r="AW440" s="15" t="s">
        <v>29</v>
      </c>
      <c r="AX440" s="15" t="s">
        <v>72</v>
      </c>
      <c r="AY440" s="182" t="s">
        <v>149</v>
      </c>
    </row>
    <row r="441" spans="1:65" s="13" customFormat="1">
      <c r="B441" s="164"/>
      <c r="D441" s="165" t="s">
        <v>157</v>
      </c>
      <c r="E441" s="166" t="s">
        <v>1</v>
      </c>
      <c r="F441" s="167" t="s">
        <v>534</v>
      </c>
      <c r="H441" s="168">
        <v>53.3</v>
      </c>
      <c r="I441" s="169"/>
      <c r="L441" s="164"/>
      <c r="M441" s="170"/>
      <c r="N441" s="171"/>
      <c r="O441" s="171"/>
      <c r="P441" s="171"/>
      <c r="Q441" s="171"/>
      <c r="R441" s="171"/>
      <c r="S441" s="171"/>
      <c r="T441" s="172"/>
      <c r="AT441" s="166" t="s">
        <v>157</v>
      </c>
      <c r="AU441" s="166" t="s">
        <v>81</v>
      </c>
      <c r="AV441" s="13" t="s">
        <v>81</v>
      </c>
      <c r="AW441" s="13" t="s">
        <v>29</v>
      </c>
      <c r="AX441" s="13" t="s">
        <v>72</v>
      </c>
      <c r="AY441" s="166" t="s">
        <v>149</v>
      </c>
    </row>
    <row r="442" spans="1:65" s="15" customFormat="1">
      <c r="B442" s="181"/>
      <c r="D442" s="165" t="s">
        <v>157</v>
      </c>
      <c r="E442" s="182" t="s">
        <v>1</v>
      </c>
      <c r="F442" s="183" t="s">
        <v>692</v>
      </c>
      <c r="H442" s="182" t="s">
        <v>1</v>
      </c>
      <c r="I442" s="184"/>
      <c r="L442" s="181"/>
      <c r="M442" s="185"/>
      <c r="N442" s="186"/>
      <c r="O442" s="186"/>
      <c r="P442" s="186"/>
      <c r="Q442" s="186"/>
      <c r="R442" s="186"/>
      <c r="S442" s="186"/>
      <c r="T442" s="187"/>
      <c r="AT442" s="182" t="s">
        <v>157</v>
      </c>
      <c r="AU442" s="182" t="s">
        <v>81</v>
      </c>
      <c r="AV442" s="15" t="s">
        <v>79</v>
      </c>
      <c r="AW442" s="15" t="s">
        <v>29</v>
      </c>
      <c r="AX442" s="15" t="s">
        <v>72</v>
      </c>
      <c r="AY442" s="182" t="s">
        <v>149</v>
      </c>
    </row>
    <row r="443" spans="1:65" s="13" customFormat="1">
      <c r="B443" s="164"/>
      <c r="D443" s="165" t="s">
        <v>157</v>
      </c>
      <c r="E443" s="166" t="s">
        <v>1</v>
      </c>
      <c r="F443" s="167" t="s">
        <v>534</v>
      </c>
      <c r="H443" s="168">
        <v>53.3</v>
      </c>
      <c r="I443" s="169"/>
      <c r="L443" s="164"/>
      <c r="M443" s="170"/>
      <c r="N443" s="171"/>
      <c r="O443" s="171"/>
      <c r="P443" s="171"/>
      <c r="Q443" s="171"/>
      <c r="R443" s="171"/>
      <c r="S443" s="171"/>
      <c r="T443" s="172"/>
      <c r="AT443" s="166" t="s">
        <v>157</v>
      </c>
      <c r="AU443" s="166" t="s">
        <v>81</v>
      </c>
      <c r="AV443" s="13" t="s">
        <v>81</v>
      </c>
      <c r="AW443" s="13" t="s">
        <v>29</v>
      </c>
      <c r="AX443" s="13" t="s">
        <v>72</v>
      </c>
      <c r="AY443" s="166" t="s">
        <v>149</v>
      </c>
    </row>
    <row r="444" spans="1:65" s="14" customFormat="1">
      <c r="B444" s="173"/>
      <c r="D444" s="165" t="s">
        <v>157</v>
      </c>
      <c r="E444" s="174" t="s">
        <v>1</v>
      </c>
      <c r="F444" s="175" t="s">
        <v>171</v>
      </c>
      <c r="H444" s="176">
        <v>159.89999999999998</v>
      </c>
      <c r="I444" s="177"/>
      <c r="L444" s="173"/>
      <c r="M444" s="178"/>
      <c r="N444" s="179"/>
      <c r="O444" s="179"/>
      <c r="P444" s="179"/>
      <c r="Q444" s="179"/>
      <c r="R444" s="179"/>
      <c r="S444" s="179"/>
      <c r="T444" s="180"/>
      <c r="AT444" s="174" t="s">
        <v>157</v>
      </c>
      <c r="AU444" s="174" t="s">
        <v>81</v>
      </c>
      <c r="AV444" s="14" t="s">
        <v>155</v>
      </c>
      <c r="AW444" s="14" t="s">
        <v>29</v>
      </c>
      <c r="AX444" s="14" t="s">
        <v>79</v>
      </c>
      <c r="AY444" s="174" t="s">
        <v>149</v>
      </c>
    </row>
    <row r="445" spans="1:65" s="2" customFormat="1" ht="37.9" customHeight="1">
      <c r="A445" s="32"/>
      <c r="B445" s="149"/>
      <c r="C445" s="150" t="s">
        <v>693</v>
      </c>
      <c r="D445" s="150" t="s">
        <v>151</v>
      </c>
      <c r="E445" s="151" t="s">
        <v>694</v>
      </c>
      <c r="F445" s="152" t="s">
        <v>695</v>
      </c>
      <c r="G445" s="153" t="s">
        <v>154</v>
      </c>
      <c r="H445" s="154">
        <v>53.3</v>
      </c>
      <c r="I445" s="155"/>
      <c r="J445" s="156">
        <f>ROUND(I445*H445,2)</f>
        <v>0</v>
      </c>
      <c r="K445" s="157"/>
      <c r="L445" s="33"/>
      <c r="M445" s="158" t="s">
        <v>1</v>
      </c>
      <c r="N445" s="159" t="s">
        <v>37</v>
      </c>
      <c r="O445" s="58"/>
      <c r="P445" s="160">
        <f>O445*H445</f>
        <v>0</v>
      </c>
      <c r="Q445" s="160">
        <v>0</v>
      </c>
      <c r="R445" s="160">
        <f>Q445*H445</f>
        <v>0</v>
      </c>
      <c r="S445" s="160">
        <v>0</v>
      </c>
      <c r="T445" s="161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62" t="s">
        <v>242</v>
      </c>
      <c r="AT445" s="162" t="s">
        <v>151</v>
      </c>
      <c r="AU445" s="162" t="s">
        <v>81</v>
      </c>
      <c r="AY445" s="17" t="s">
        <v>149</v>
      </c>
      <c r="BE445" s="163">
        <f>IF(N445="základní",J445,0)</f>
        <v>0</v>
      </c>
      <c r="BF445" s="163">
        <f>IF(N445="snížená",J445,0)</f>
        <v>0</v>
      </c>
      <c r="BG445" s="163">
        <f>IF(N445="zákl. přenesená",J445,0)</f>
        <v>0</v>
      </c>
      <c r="BH445" s="163">
        <f>IF(N445="sníž. přenesená",J445,0)</f>
        <v>0</v>
      </c>
      <c r="BI445" s="163">
        <f>IF(N445="nulová",J445,0)</f>
        <v>0</v>
      </c>
      <c r="BJ445" s="17" t="s">
        <v>79</v>
      </c>
      <c r="BK445" s="163">
        <f>ROUND(I445*H445,2)</f>
        <v>0</v>
      </c>
      <c r="BL445" s="17" t="s">
        <v>242</v>
      </c>
      <c r="BM445" s="162" t="s">
        <v>696</v>
      </c>
    </row>
    <row r="446" spans="1:65" s="2" customFormat="1" ht="24.2" customHeight="1">
      <c r="A446" s="32"/>
      <c r="B446" s="149"/>
      <c r="C446" s="188" t="s">
        <v>697</v>
      </c>
      <c r="D446" s="188" t="s">
        <v>212</v>
      </c>
      <c r="E446" s="189" t="s">
        <v>698</v>
      </c>
      <c r="F446" s="190" t="s">
        <v>699</v>
      </c>
      <c r="G446" s="191" t="s">
        <v>154</v>
      </c>
      <c r="H446" s="192">
        <v>55.965000000000003</v>
      </c>
      <c r="I446" s="193"/>
      <c r="J446" s="194">
        <f>ROUND(I446*H446,2)</f>
        <v>0</v>
      </c>
      <c r="K446" s="195"/>
      <c r="L446" s="196"/>
      <c r="M446" s="197" t="s">
        <v>1</v>
      </c>
      <c r="N446" s="198" t="s">
        <v>37</v>
      </c>
      <c r="O446" s="58"/>
      <c r="P446" s="160">
        <f>O446*H446</f>
        <v>0</v>
      </c>
      <c r="Q446" s="160">
        <v>3.0000000000000001E-3</v>
      </c>
      <c r="R446" s="160">
        <f>Q446*H446</f>
        <v>0.16789500000000002</v>
      </c>
      <c r="S446" s="160">
        <v>0</v>
      </c>
      <c r="T446" s="161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62" t="s">
        <v>327</v>
      </c>
      <c r="AT446" s="162" t="s">
        <v>212</v>
      </c>
      <c r="AU446" s="162" t="s">
        <v>81</v>
      </c>
      <c r="AY446" s="17" t="s">
        <v>149</v>
      </c>
      <c r="BE446" s="163">
        <f>IF(N446="základní",J446,0)</f>
        <v>0</v>
      </c>
      <c r="BF446" s="163">
        <f>IF(N446="snížená",J446,0)</f>
        <v>0</v>
      </c>
      <c r="BG446" s="163">
        <f>IF(N446="zákl. přenesená",J446,0)</f>
        <v>0</v>
      </c>
      <c r="BH446" s="163">
        <f>IF(N446="sníž. přenesená",J446,0)</f>
        <v>0</v>
      </c>
      <c r="BI446" s="163">
        <f>IF(N446="nulová",J446,0)</f>
        <v>0</v>
      </c>
      <c r="BJ446" s="17" t="s">
        <v>79</v>
      </c>
      <c r="BK446" s="163">
        <f>ROUND(I446*H446,2)</f>
        <v>0</v>
      </c>
      <c r="BL446" s="17" t="s">
        <v>242</v>
      </c>
      <c r="BM446" s="162" t="s">
        <v>700</v>
      </c>
    </row>
    <row r="447" spans="1:65" s="13" customFormat="1">
      <c r="B447" s="164"/>
      <c r="D447" s="165" t="s">
        <v>157</v>
      </c>
      <c r="E447" s="166" t="s">
        <v>1</v>
      </c>
      <c r="F447" s="167" t="s">
        <v>701</v>
      </c>
      <c r="H447" s="168">
        <v>55.965000000000003</v>
      </c>
      <c r="I447" s="169"/>
      <c r="L447" s="164"/>
      <c r="M447" s="170"/>
      <c r="N447" s="171"/>
      <c r="O447" s="171"/>
      <c r="P447" s="171"/>
      <c r="Q447" s="171"/>
      <c r="R447" s="171"/>
      <c r="S447" s="171"/>
      <c r="T447" s="172"/>
      <c r="AT447" s="166" t="s">
        <v>157</v>
      </c>
      <c r="AU447" s="166" t="s">
        <v>81</v>
      </c>
      <c r="AV447" s="13" t="s">
        <v>81</v>
      </c>
      <c r="AW447" s="13" t="s">
        <v>29</v>
      </c>
      <c r="AX447" s="13" t="s">
        <v>79</v>
      </c>
      <c r="AY447" s="166" t="s">
        <v>149</v>
      </c>
    </row>
    <row r="448" spans="1:65" s="2" customFormat="1" ht="37.9" customHeight="1">
      <c r="A448" s="32"/>
      <c r="B448" s="149"/>
      <c r="C448" s="150" t="s">
        <v>702</v>
      </c>
      <c r="D448" s="150" t="s">
        <v>151</v>
      </c>
      <c r="E448" s="151" t="s">
        <v>703</v>
      </c>
      <c r="F448" s="152" t="s">
        <v>704</v>
      </c>
      <c r="G448" s="153" t="s">
        <v>154</v>
      </c>
      <c r="H448" s="154">
        <v>53.3</v>
      </c>
      <c r="I448" s="155"/>
      <c r="J448" s="156">
        <f>ROUND(I448*H448,2)</f>
        <v>0</v>
      </c>
      <c r="K448" s="157"/>
      <c r="L448" s="33"/>
      <c r="M448" s="158" t="s">
        <v>1</v>
      </c>
      <c r="N448" s="159" t="s">
        <v>37</v>
      </c>
      <c r="O448" s="58"/>
      <c r="P448" s="160">
        <f>O448*H448</f>
        <v>0</v>
      </c>
      <c r="Q448" s="160">
        <v>0</v>
      </c>
      <c r="R448" s="160">
        <f>Q448*H448</f>
        <v>0</v>
      </c>
      <c r="S448" s="160">
        <v>0</v>
      </c>
      <c r="T448" s="161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62" t="s">
        <v>242</v>
      </c>
      <c r="AT448" s="162" t="s">
        <v>151</v>
      </c>
      <c r="AU448" s="162" t="s">
        <v>81</v>
      </c>
      <c r="AY448" s="17" t="s">
        <v>149</v>
      </c>
      <c r="BE448" s="163">
        <f>IF(N448="základní",J448,0)</f>
        <v>0</v>
      </c>
      <c r="BF448" s="163">
        <f>IF(N448="snížená",J448,0)</f>
        <v>0</v>
      </c>
      <c r="BG448" s="163">
        <f>IF(N448="zákl. přenesená",J448,0)</f>
        <v>0</v>
      </c>
      <c r="BH448" s="163">
        <f>IF(N448="sníž. přenesená",J448,0)</f>
        <v>0</v>
      </c>
      <c r="BI448" s="163">
        <f>IF(N448="nulová",J448,0)</f>
        <v>0</v>
      </c>
      <c r="BJ448" s="17" t="s">
        <v>79</v>
      </c>
      <c r="BK448" s="163">
        <f>ROUND(I448*H448,2)</f>
        <v>0</v>
      </c>
      <c r="BL448" s="17" t="s">
        <v>242</v>
      </c>
      <c r="BM448" s="162" t="s">
        <v>705</v>
      </c>
    </row>
    <row r="449" spans="1:65" s="2" customFormat="1" ht="24.2" customHeight="1">
      <c r="A449" s="32"/>
      <c r="B449" s="149"/>
      <c r="C449" s="188" t="s">
        <v>706</v>
      </c>
      <c r="D449" s="188" t="s">
        <v>212</v>
      </c>
      <c r="E449" s="189" t="s">
        <v>707</v>
      </c>
      <c r="F449" s="190" t="s">
        <v>708</v>
      </c>
      <c r="G449" s="191" t="s">
        <v>154</v>
      </c>
      <c r="H449" s="192">
        <v>55.965000000000003</v>
      </c>
      <c r="I449" s="193"/>
      <c r="J449" s="194">
        <f>ROUND(I449*H449,2)</f>
        <v>0</v>
      </c>
      <c r="K449" s="195"/>
      <c r="L449" s="196"/>
      <c r="M449" s="197" t="s">
        <v>1</v>
      </c>
      <c r="N449" s="198" t="s">
        <v>37</v>
      </c>
      <c r="O449" s="58"/>
      <c r="P449" s="160">
        <f>O449*H449</f>
        <v>0</v>
      </c>
      <c r="Q449" s="160">
        <v>2E-3</v>
      </c>
      <c r="R449" s="160">
        <f>Q449*H449</f>
        <v>0.11193000000000002</v>
      </c>
      <c r="S449" s="160">
        <v>0</v>
      </c>
      <c r="T449" s="161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62" t="s">
        <v>327</v>
      </c>
      <c r="AT449" s="162" t="s">
        <v>212</v>
      </c>
      <c r="AU449" s="162" t="s">
        <v>81</v>
      </c>
      <c r="AY449" s="17" t="s">
        <v>149</v>
      </c>
      <c r="BE449" s="163">
        <f>IF(N449="základní",J449,0)</f>
        <v>0</v>
      </c>
      <c r="BF449" s="163">
        <f>IF(N449="snížená",J449,0)</f>
        <v>0</v>
      </c>
      <c r="BG449" s="163">
        <f>IF(N449="zákl. přenesená",J449,0)</f>
        <v>0</v>
      </c>
      <c r="BH449" s="163">
        <f>IF(N449="sníž. přenesená",J449,0)</f>
        <v>0</v>
      </c>
      <c r="BI449" s="163">
        <f>IF(N449="nulová",J449,0)</f>
        <v>0</v>
      </c>
      <c r="BJ449" s="17" t="s">
        <v>79</v>
      </c>
      <c r="BK449" s="163">
        <f>ROUND(I449*H449,2)</f>
        <v>0</v>
      </c>
      <c r="BL449" s="17" t="s">
        <v>242</v>
      </c>
      <c r="BM449" s="162" t="s">
        <v>709</v>
      </c>
    </row>
    <row r="450" spans="1:65" s="13" customFormat="1">
      <c r="B450" s="164"/>
      <c r="D450" s="165" t="s">
        <v>157</v>
      </c>
      <c r="E450" s="166" t="s">
        <v>1</v>
      </c>
      <c r="F450" s="167" t="s">
        <v>701</v>
      </c>
      <c r="H450" s="168">
        <v>55.965000000000003</v>
      </c>
      <c r="I450" s="169"/>
      <c r="L450" s="164"/>
      <c r="M450" s="170"/>
      <c r="N450" s="171"/>
      <c r="O450" s="171"/>
      <c r="P450" s="171"/>
      <c r="Q450" s="171"/>
      <c r="R450" s="171"/>
      <c r="S450" s="171"/>
      <c r="T450" s="172"/>
      <c r="AT450" s="166" t="s">
        <v>157</v>
      </c>
      <c r="AU450" s="166" t="s">
        <v>81</v>
      </c>
      <c r="AV450" s="13" t="s">
        <v>81</v>
      </c>
      <c r="AW450" s="13" t="s">
        <v>29</v>
      </c>
      <c r="AX450" s="13" t="s">
        <v>79</v>
      </c>
      <c r="AY450" s="166" t="s">
        <v>149</v>
      </c>
    </row>
    <row r="451" spans="1:65" s="2" customFormat="1" ht="24.2" customHeight="1">
      <c r="A451" s="32"/>
      <c r="B451" s="149"/>
      <c r="C451" s="188" t="s">
        <v>710</v>
      </c>
      <c r="D451" s="188" t="s">
        <v>212</v>
      </c>
      <c r="E451" s="189" t="s">
        <v>711</v>
      </c>
      <c r="F451" s="190" t="s">
        <v>712</v>
      </c>
      <c r="G451" s="191" t="s">
        <v>161</v>
      </c>
      <c r="H451" s="192">
        <v>3.6379999999999999</v>
      </c>
      <c r="I451" s="193"/>
      <c r="J451" s="194">
        <f>ROUND(I451*H451,2)</f>
        <v>0</v>
      </c>
      <c r="K451" s="195"/>
      <c r="L451" s="196"/>
      <c r="M451" s="197" t="s">
        <v>1</v>
      </c>
      <c r="N451" s="198" t="s">
        <v>37</v>
      </c>
      <c r="O451" s="58"/>
      <c r="P451" s="160">
        <f>O451*H451</f>
        <v>0</v>
      </c>
      <c r="Q451" s="160">
        <v>0.02</v>
      </c>
      <c r="R451" s="160">
        <f>Q451*H451</f>
        <v>7.2760000000000005E-2</v>
      </c>
      <c r="S451" s="160">
        <v>0</v>
      </c>
      <c r="T451" s="161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62" t="s">
        <v>327</v>
      </c>
      <c r="AT451" s="162" t="s">
        <v>212</v>
      </c>
      <c r="AU451" s="162" t="s">
        <v>81</v>
      </c>
      <c r="AY451" s="17" t="s">
        <v>149</v>
      </c>
      <c r="BE451" s="163">
        <f>IF(N451="základní",J451,0)</f>
        <v>0</v>
      </c>
      <c r="BF451" s="163">
        <f>IF(N451="snížená",J451,0)</f>
        <v>0</v>
      </c>
      <c r="BG451" s="163">
        <f>IF(N451="zákl. přenesená",J451,0)</f>
        <v>0</v>
      </c>
      <c r="BH451" s="163">
        <f>IF(N451="sníž. přenesená",J451,0)</f>
        <v>0</v>
      </c>
      <c r="BI451" s="163">
        <f>IF(N451="nulová",J451,0)</f>
        <v>0</v>
      </c>
      <c r="BJ451" s="17" t="s">
        <v>79</v>
      </c>
      <c r="BK451" s="163">
        <f>ROUND(I451*H451,2)</f>
        <v>0</v>
      </c>
      <c r="BL451" s="17" t="s">
        <v>242</v>
      </c>
      <c r="BM451" s="162" t="s">
        <v>713</v>
      </c>
    </row>
    <row r="452" spans="1:65" s="13" customFormat="1">
      <c r="B452" s="164"/>
      <c r="D452" s="165" t="s">
        <v>157</v>
      </c>
      <c r="E452" s="166" t="s">
        <v>1</v>
      </c>
      <c r="F452" s="167" t="s">
        <v>714</v>
      </c>
      <c r="H452" s="168">
        <v>3.6379999999999999</v>
      </c>
      <c r="I452" s="169"/>
      <c r="L452" s="164"/>
      <c r="M452" s="170"/>
      <c r="N452" s="171"/>
      <c r="O452" s="171"/>
      <c r="P452" s="171"/>
      <c r="Q452" s="171"/>
      <c r="R452" s="171"/>
      <c r="S452" s="171"/>
      <c r="T452" s="172"/>
      <c r="AT452" s="166" t="s">
        <v>157</v>
      </c>
      <c r="AU452" s="166" t="s">
        <v>81</v>
      </c>
      <c r="AV452" s="13" t="s">
        <v>81</v>
      </c>
      <c r="AW452" s="13" t="s">
        <v>29</v>
      </c>
      <c r="AX452" s="13" t="s">
        <v>79</v>
      </c>
      <c r="AY452" s="166" t="s">
        <v>149</v>
      </c>
    </row>
    <row r="453" spans="1:65" s="2" customFormat="1" ht="44.25" customHeight="1">
      <c r="A453" s="32"/>
      <c r="B453" s="149"/>
      <c r="C453" s="150" t="s">
        <v>715</v>
      </c>
      <c r="D453" s="150" t="s">
        <v>151</v>
      </c>
      <c r="E453" s="151" t="s">
        <v>716</v>
      </c>
      <c r="F453" s="152" t="s">
        <v>717</v>
      </c>
      <c r="G453" s="153" t="s">
        <v>154</v>
      </c>
      <c r="H453" s="154">
        <v>53.3</v>
      </c>
      <c r="I453" s="155"/>
      <c r="J453" s="156">
        <f>ROUND(I453*H453,2)</f>
        <v>0</v>
      </c>
      <c r="K453" s="157"/>
      <c r="L453" s="33"/>
      <c r="M453" s="158" t="s">
        <v>1</v>
      </c>
      <c r="N453" s="159" t="s">
        <v>37</v>
      </c>
      <c r="O453" s="58"/>
      <c r="P453" s="160">
        <f>O453*H453</f>
        <v>0</v>
      </c>
      <c r="Q453" s="160">
        <v>1E-4</v>
      </c>
      <c r="R453" s="160">
        <f>Q453*H453</f>
        <v>5.3299999999999997E-3</v>
      </c>
      <c r="S453" s="160">
        <v>0</v>
      </c>
      <c r="T453" s="161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62" t="s">
        <v>242</v>
      </c>
      <c r="AT453" s="162" t="s">
        <v>151</v>
      </c>
      <c r="AU453" s="162" t="s">
        <v>81</v>
      </c>
      <c r="AY453" s="17" t="s">
        <v>149</v>
      </c>
      <c r="BE453" s="163">
        <f>IF(N453="základní",J453,0)</f>
        <v>0</v>
      </c>
      <c r="BF453" s="163">
        <f>IF(N453="snížená",J453,0)</f>
        <v>0</v>
      </c>
      <c r="BG453" s="163">
        <f>IF(N453="zákl. přenesená",J453,0)</f>
        <v>0</v>
      </c>
      <c r="BH453" s="163">
        <f>IF(N453="sníž. přenesená",J453,0)</f>
        <v>0</v>
      </c>
      <c r="BI453" s="163">
        <f>IF(N453="nulová",J453,0)</f>
        <v>0</v>
      </c>
      <c r="BJ453" s="17" t="s">
        <v>79</v>
      </c>
      <c r="BK453" s="163">
        <f>ROUND(I453*H453,2)</f>
        <v>0</v>
      </c>
      <c r="BL453" s="17" t="s">
        <v>242</v>
      </c>
      <c r="BM453" s="162" t="s">
        <v>718</v>
      </c>
    </row>
    <row r="454" spans="1:65" s="2" customFormat="1" ht="44.25" customHeight="1">
      <c r="A454" s="32"/>
      <c r="B454" s="149"/>
      <c r="C454" s="150" t="s">
        <v>719</v>
      </c>
      <c r="D454" s="150" t="s">
        <v>151</v>
      </c>
      <c r="E454" s="151" t="s">
        <v>720</v>
      </c>
      <c r="F454" s="152" t="s">
        <v>721</v>
      </c>
      <c r="G454" s="153" t="s">
        <v>154</v>
      </c>
      <c r="H454" s="154">
        <v>247.2</v>
      </c>
      <c r="I454" s="155"/>
      <c r="J454" s="156">
        <f>ROUND(I454*H454,2)</f>
        <v>0</v>
      </c>
      <c r="K454" s="157"/>
      <c r="L454" s="33"/>
      <c r="M454" s="158" t="s">
        <v>1</v>
      </c>
      <c r="N454" s="159" t="s">
        <v>37</v>
      </c>
      <c r="O454" s="58"/>
      <c r="P454" s="160">
        <f>O454*H454</f>
        <v>0</v>
      </c>
      <c r="Q454" s="160">
        <v>0</v>
      </c>
      <c r="R454" s="160">
        <f>Q454*H454</f>
        <v>0</v>
      </c>
      <c r="S454" s="160">
        <v>0</v>
      </c>
      <c r="T454" s="161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62" t="s">
        <v>242</v>
      </c>
      <c r="AT454" s="162" t="s">
        <v>151</v>
      </c>
      <c r="AU454" s="162" t="s">
        <v>81</v>
      </c>
      <c r="AY454" s="17" t="s">
        <v>149</v>
      </c>
      <c r="BE454" s="163">
        <f>IF(N454="základní",J454,0)</f>
        <v>0</v>
      </c>
      <c r="BF454" s="163">
        <f>IF(N454="snížená",J454,0)</f>
        <v>0</v>
      </c>
      <c r="BG454" s="163">
        <f>IF(N454="zákl. přenesená",J454,0)</f>
        <v>0</v>
      </c>
      <c r="BH454" s="163">
        <f>IF(N454="sníž. přenesená",J454,0)</f>
        <v>0</v>
      </c>
      <c r="BI454" s="163">
        <f>IF(N454="nulová",J454,0)</f>
        <v>0</v>
      </c>
      <c r="BJ454" s="17" t="s">
        <v>79</v>
      </c>
      <c r="BK454" s="163">
        <f>ROUND(I454*H454,2)</f>
        <v>0</v>
      </c>
      <c r="BL454" s="17" t="s">
        <v>242</v>
      </c>
      <c r="BM454" s="162" t="s">
        <v>722</v>
      </c>
    </row>
    <row r="455" spans="1:65" s="15" customFormat="1">
      <c r="B455" s="181"/>
      <c r="D455" s="165" t="s">
        <v>157</v>
      </c>
      <c r="E455" s="182" t="s">
        <v>1</v>
      </c>
      <c r="F455" s="183" t="s">
        <v>320</v>
      </c>
      <c r="H455" s="182" t="s">
        <v>1</v>
      </c>
      <c r="I455" s="184"/>
      <c r="L455" s="181"/>
      <c r="M455" s="185"/>
      <c r="N455" s="186"/>
      <c r="O455" s="186"/>
      <c r="P455" s="186"/>
      <c r="Q455" s="186"/>
      <c r="R455" s="186"/>
      <c r="S455" s="186"/>
      <c r="T455" s="187"/>
      <c r="AT455" s="182" t="s">
        <v>157</v>
      </c>
      <c r="AU455" s="182" t="s">
        <v>81</v>
      </c>
      <c r="AV455" s="15" t="s">
        <v>79</v>
      </c>
      <c r="AW455" s="15" t="s">
        <v>29</v>
      </c>
      <c r="AX455" s="15" t="s">
        <v>72</v>
      </c>
      <c r="AY455" s="182" t="s">
        <v>149</v>
      </c>
    </row>
    <row r="456" spans="1:65" s="13" customFormat="1">
      <c r="B456" s="164"/>
      <c r="D456" s="165" t="s">
        <v>157</v>
      </c>
      <c r="E456" s="166" t="s">
        <v>1</v>
      </c>
      <c r="F456" s="167" t="s">
        <v>321</v>
      </c>
      <c r="H456" s="168">
        <v>205.4</v>
      </c>
      <c r="I456" s="169"/>
      <c r="L456" s="164"/>
      <c r="M456" s="170"/>
      <c r="N456" s="171"/>
      <c r="O456" s="171"/>
      <c r="P456" s="171"/>
      <c r="Q456" s="171"/>
      <c r="R456" s="171"/>
      <c r="S456" s="171"/>
      <c r="T456" s="172"/>
      <c r="AT456" s="166" t="s">
        <v>157</v>
      </c>
      <c r="AU456" s="166" t="s">
        <v>81</v>
      </c>
      <c r="AV456" s="13" t="s">
        <v>81</v>
      </c>
      <c r="AW456" s="13" t="s">
        <v>29</v>
      </c>
      <c r="AX456" s="13" t="s">
        <v>72</v>
      </c>
      <c r="AY456" s="166" t="s">
        <v>149</v>
      </c>
    </row>
    <row r="457" spans="1:65" s="15" customFormat="1">
      <c r="B457" s="181"/>
      <c r="D457" s="165" t="s">
        <v>157</v>
      </c>
      <c r="E457" s="182" t="s">
        <v>1</v>
      </c>
      <c r="F457" s="183" t="s">
        <v>314</v>
      </c>
      <c r="H457" s="182" t="s">
        <v>1</v>
      </c>
      <c r="I457" s="184"/>
      <c r="L457" s="181"/>
      <c r="M457" s="185"/>
      <c r="N457" s="186"/>
      <c r="O457" s="186"/>
      <c r="P457" s="186"/>
      <c r="Q457" s="186"/>
      <c r="R457" s="186"/>
      <c r="S457" s="186"/>
      <c r="T457" s="187"/>
      <c r="AT457" s="182" t="s">
        <v>157</v>
      </c>
      <c r="AU457" s="182" t="s">
        <v>81</v>
      </c>
      <c r="AV457" s="15" t="s">
        <v>79</v>
      </c>
      <c r="AW457" s="15" t="s">
        <v>29</v>
      </c>
      <c r="AX457" s="15" t="s">
        <v>72</v>
      </c>
      <c r="AY457" s="182" t="s">
        <v>149</v>
      </c>
    </row>
    <row r="458" spans="1:65" s="13" customFormat="1">
      <c r="B458" s="164"/>
      <c r="D458" s="165" t="s">
        <v>157</v>
      </c>
      <c r="E458" s="166" t="s">
        <v>1</v>
      </c>
      <c r="F458" s="167" t="s">
        <v>315</v>
      </c>
      <c r="H458" s="168">
        <v>41.8</v>
      </c>
      <c r="I458" s="169"/>
      <c r="L458" s="164"/>
      <c r="M458" s="170"/>
      <c r="N458" s="171"/>
      <c r="O458" s="171"/>
      <c r="P458" s="171"/>
      <c r="Q458" s="171"/>
      <c r="R458" s="171"/>
      <c r="S458" s="171"/>
      <c r="T458" s="172"/>
      <c r="AT458" s="166" t="s">
        <v>157</v>
      </c>
      <c r="AU458" s="166" t="s">
        <v>81</v>
      </c>
      <c r="AV458" s="13" t="s">
        <v>81</v>
      </c>
      <c r="AW458" s="13" t="s">
        <v>29</v>
      </c>
      <c r="AX458" s="13" t="s">
        <v>72</v>
      </c>
      <c r="AY458" s="166" t="s">
        <v>149</v>
      </c>
    </row>
    <row r="459" spans="1:65" s="14" customFormat="1">
      <c r="B459" s="173"/>
      <c r="D459" s="165" t="s">
        <v>157</v>
      </c>
      <c r="E459" s="174" t="s">
        <v>1</v>
      </c>
      <c r="F459" s="175" t="s">
        <v>171</v>
      </c>
      <c r="H459" s="176">
        <v>247.2</v>
      </c>
      <c r="I459" s="177"/>
      <c r="L459" s="173"/>
      <c r="M459" s="178"/>
      <c r="N459" s="179"/>
      <c r="O459" s="179"/>
      <c r="P459" s="179"/>
      <c r="Q459" s="179"/>
      <c r="R459" s="179"/>
      <c r="S459" s="179"/>
      <c r="T459" s="180"/>
      <c r="AT459" s="174" t="s">
        <v>157</v>
      </c>
      <c r="AU459" s="174" t="s">
        <v>81</v>
      </c>
      <c r="AV459" s="14" t="s">
        <v>155</v>
      </c>
      <c r="AW459" s="14" t="s">
        <v>29</v>
      </c>
      <c r="AX459" s="14" t="s">
        <v>79</v>
      </c>
      <c r="AY459" s="174" t="s">
        <v>149</v>
      </c>
    </row>
    <row r="460" spans="1:65" s="2" customFormat="1" ht="24.2" customHeight="1">
      <c r="A460" s="32"/>
      <c r="B460" s="149"/>
      <c r="C460" s="188" t="s">
        <v>723</v>
      </c>
      <c r="D460" s="188" t="s">
        <v>212</v>
      </c>
      <c r="E460" s="189" t="s">
        <v>724</v>
      </c>
      <c r="F460" s="190" t="s">
        <v>725</v>
      </c>
      <c r="G460" s="191" t="s">
        <v>154</v>
      </c>
      <c r="H460" s="192">
        <v>284.27999999999997</v>
      </c>
      <c r="I460" s="193"/>
      <c r="J460" s="194">
        <f>ROUND(I460*H460,2)</f>
        <v>0</v>
      </c>
      <c r="K460" s="195"/>
      <c r="L460" s="196"/>
      <c r="M460" s="197" t="s">
        <v>1</v>
      </c>
      <c r="N460" s="198" t="s">
        <v>37</v>
      </c>
      <c r="O460" s="58"/>
      <c r="P460" s="160">
        <f>O460*H460</f>
        <v>0</v>
      </c>
      <c r="Q460" s="160">
        <v>3.8999999999999999E-4</v>
      </c>
      <c r="R460" s="160">
        <f>Q460*H460</f>
        <v>0.11086919999999999</v>
      </c>
      <c r="S460" s="160">
        <v>0</v>
      </c>
      <c r="T460" s="161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62" t="s">
        <v>327</v>
      </c>
      <c r="AT460" s="162" t="s">
        <v>212</v>
      </c>
      <c r="AU460" s="162" t="s">
        <v>81</v>
      </c>
      <c r="AY460" s="17" t="s">
        <v>149</v>
      </c>
      <c r="BE460" s="163">
        <f>IF(N460="základní",J460,0)</f>
        <v>0</v>
      </c>
      <c r="BF460" s="163">
        <f>IF(N460="snížená",J460,0)</f>
        <v>0</v>
      </c>
      <c r="BG460" s="163">
        <f>IF(N460="zákl. přenesená",J460,0)</f>
        <v>0</v>
      </c>
      <c r="BH460" s="163">
        <f>IF(N460="sníž. přenesená",J460,0)</f>
        <v>0</v>
      </c>
      <c r="BI460" s="163">
        <f>IF(N460="nulová",J460,0)</f>
        <v>0</v>
      </c>
      <c r="BJ460" s="17" t="s">
        <v>79</v>
      </c>
      <c r="BK460" s="163">
        <f>ROUND(I460*H460,2)</f>
        <v>0</v>
      </c>
      <c r="BL460" s="17" t="s">
        <v>242</v>
      </c>
      <c r="BM460" s="162" t="s">
        <v>726</v>
      </c>
    </row>
    <row r="461" spans="1:65" s="15" customFormat="1">
      <c r="B461" s="181"/>
      <c r="D461" s="165" t="s">
        <v>157</v>
      </c>
      <c r="E461" s="182" t="s">
        <v>1</v>
      </c>
      <c r="F461" s="183" t="s">
        <v>320</v>
      </c>
      <c r="H461" s="182" t="s">
        <v>1</v>
      </c>
      <c r="I461" s="184"/>
      <c r="L461" s="181"/>
      <c r="M461" s="185"/>
      <c r="N461" s="186"/>
      <c r="O461" s="186"/>
      <c r="P461" s="186"/>
      <c r="Q461" s="186"/>
      <c r="R461" s="186"/>
      <c r="S461" s="186"/>
      <c r="T461" s="187"/>
      <c r="AT461" s="182" t="s">
        <v>157</v>
      </c>
      <c r="AU461" s="182" t="s">
        <v>81</v>
      </c>
      <c r="AV461" s="15" t="s">
        <v>79</v>
      </c>
      <c r="AW461" s="15" t="s">
        <v>29</v>
      </c>
      <c r="AX461" s="15" t="s">
        <v>72</v>
      </c>
      <c r="AY461" s="182" t="s">
        <v>149</v>
      </c>
    </row>
    <row r="462" spans="1:65" s="13" customFormat="1">
      <c r="B462" s="164"/>
      <c r="D462" s="165" t="s">
        <v>157</v>
      </c>
      <c r="E462" s="166" t="s">
        <v>1</v>
      </c>
      <c r="F462" s="167" t="s">
        <v>727</v>
      </c>
      <c r="H462" s="168">
        <v>236.21</v>
      </c>
      <c r="I462" s="169"/>
      <c r="L462" s="164"/>
      <c r="M462" s="170"/>
      <c r="N462" s="171"/>
      <c r="O462" s="171"/>
      <c r="P462" s="171"/>
      <c r="Q462" s="171"/>
      <c r="R462" s="171"/>
      <c r="S462" s="171"/>
      <c r="T462" s="172"/>
      <c r="AT462" s="166" t="s">
        <v>157</v>
      </c>
      <c r="AU462" s="166" t="s">
        <v>81</v>
      </c>
      <c r="AV462" s="13" t="s">
        <v>81</v>
      </c>
      <c r="AW462" s="13" t="s">
        <v>29</v>
      </c>
      <c r="AX462" s="13" t="s">
        <v>72</v>
      </c>
      <c r="AY462" s="166" t="s">
        <v>149</v>
      </c>
    </row>
    <row r="463" spans="1:65" s="15" customFormat="1">
      <c r="B463" s="181"/>
      <c r="D463" s="165" t="s">
        <v>157</v>
      </c>
      <c r="E463" s="182" t="s">
        <v>1</v>
      </c>
      <c r="F463" s="183" t="s">
        <v>314</v>
      </c>
      <c r="H463" s="182" t="s">
        <v>1</v>
      </c>
      <c r="I463" s="184"/>
      <c r="L463" s="181"/>
      <c r="M463" s="185"/>
      <c r="N463" s="186"/>
      <c r="O463" s="186"/>
      <c r="P463" s="186"/>
      <c r="Q463" s="186"/>
      <c r="R463" s="186"/>
      <c r="S463" s="186"/>
      <c r="T463" s="187"/>
      <c r="AT463" s="182" t="s">
        <v>157</v>
      </c>
      <c r="AU463" s="182" t="s">
        <v>81</v>
      </c>
      <c r="AV463" s="15" t="s">
        <v>79</v>
      </c>
      <c r="AW463" s="15" t="s">
        <v>29</v>
      </c>
      <c r="AX463" s="15" t="s">
        <v>72</v>
      </c>
      <c r="AY463" s="182" t="s">
        <v>149</v>
      </c>
    </row>
    <row r="464" spans="1:65" s="13" customFormat="1">
      <c r="B464" s="164"/>
      <c r="D464" s="165" t="s">
        <v>157</v>
      </c>
      <c r="E464" s="166" t="s">
        <v>1</v>
      </c>
      <c r="F464" s="167" t="s">
        <v>728</v>
      </c>
      <c r="H464" s="168">
        <v>48.07</v>
      </c>
      <c r="I464" s="169"/>
      <c r="L464" s="164"/>
      <c r="M464" s="170"/>
      <c r="N464" s="171"/>
      <c r="O464" s="171"/>
      <c r="P464" s="171"/>
      <c r="Q464" s="171"/>
      <c r="R464" s="171"/>
      <c r="S464" s="171"/>
      <c r="T464" s="172"/>
      <c r="AT464" s="166" t="s">
        <v>157</v>
      </c>
      <c r="AU464" s="166" t="s">
        <v>81</v>
      </c>
      <c r="AV464" s="13" t="s">
        <v>81</v>
      </c>
      <c r="AW464" s="13" t="s">
        <v>29</v>
      </c>
      <c r="AX464" s="13" t="s">
        <v>72</v>
      </c>
      <c r="AY464" s="166" t="s">
        <v>149</v>
      </c>
    </row>
    <row r="465" spans="1:65" s="14" customFormat="1">
      <c r="B465" s="173"/>
      <c r="D465" s="165" t="s">
        <v>157</v>
      </c>
      <c r="E465" s="174" t="s">
        <v>1</v>
      </c>
      <c r="F465" s="175" t="s">
        <v>171</v>
      </c>
      <c r="H465" s="176">
        <v>284.28000000000003</v>
      </c>
      <c r="I465" s="177"/>
      <c r="L465" s="173"/>
      <c r="M465" s="178"/>
      <c r="N465" s="179"/>
      <c r="O465" s="179"/>
      <c r="P465" s="179"/>
      <c r="Q465" s="179"/>
      <c r="R465" s="179"/>
      <c r="S465" s="179"/>
      <c r="T465" s="180"/>
      <c r="AT465" s="174" t="s">
        <v>157</v>
      </c>
      <c r="AU465" s="174" t="s">
        <v>81</v>
      </c>
      <c r="AV465" s="14" t="s">
        <v>155</v>
      </c>
      <c r="AW465" s="14" t="s">
        <v>29</v>
      </c>
      <c r="AX465" s="14" t="s">
        <v>79</v>
      </c>
      <c r="AY465" s="174" t="s">
        <v>149</v>
      </c>
    </row>
    <row r="466" spans="1:65" s="2" customFormat="1" ht="44.25" customHeight="1">
      <c r="A466" s="32"/>
      <c r="B466" s="149"/>
      <c r="C466" s="150" t="s">
        <v>729</v>
      </c>
      <c r="D466" s="150" t="s">
        <v>151</v>
      </c>
      <c r="E466" s="151" t="s">
        <v>730</v>
      </c>
      <c r="F466" s="152" t="s">
        <v>731</v>
      </c>
      <c r="G466" s="153" t="s">
        <v>187</v>
      </c>
      <c r="H466" s="154">
        <v>2.5859999999999999</v>
      </c>
      <c r="I466" s="155"/>
      <c r="J466" s="156">
        <f>ROUND(I466*H466,2)</f>
        <v>0</v>
      </c>
      <c r="K466" s="157"/>
      <c r="L466" s="33"/>
      <c r="M466" s="158" t="s">
        <v>1</v>
      </c>
      <c r="N466" s="159" t="s">
        <v>37</v>
      </c>
      <c r="O466" s="58"/>
      <c r="P466" s="160">
        <f>O466*H466</f>
        <v>0</v>
      </c>
      <c r="Q466" s="160">
        <v>0</v>
      </c>
      <c r="R466" s="160">
        <f>Q466*H466</f>
        <v>0</v>
      </c>
      <c r="S466" s="160">
        <v>0</v>
      </c>
      <c r="T466" s="161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62" t="s">
        <v>242</v>
      </c>
      <c r="AT466" s="162" t="s">
        <v>151</v>
      </c>
      <c r="AU466" s="162" t="s">
        <v>81</v>
      </c>
      <c r="AY466" s="17" t="s">
        <v>149</v>
      </c>
      <c r="BE466" s="163">
        <f>IF(N466="základní",J466,0)</f>
        <v>0</v>
      </c>
      <c r="BF466" s="163">
        <f>IF(N466="snížená",J466,0)</f>
        <v>0</v>
      </c>
      <c r="BG466" s="163">
        <f>IF(N466="zákl. přenesená",J466,0)</f>
        <v>0</v>
      </c>
      <c r="BH466" s="163">
        <f>IF(N466="sníž. přenesená",J466,0)</f>
        <v>0</v>
      </c>
      <c r="BI466" s="163">
        <f>IF(N466="nulová",J466,0)</f>
        <v>0</v>
      </c>
      <c r="BJ466" s="17" t="s">
        <v>79</v>
      </c>
      <c r="BK466" s="163">
        <f>ROUND(I466*H466,2)</f>
        <v>0</v>
      </c>
      <c r="BL466" s="17" t="s">
        <v>242</v>
      </c>
      <c r="BM466" s="162" t="s">
        <v>732</v>
      </c>
    </row>
    <row r="467" spans="1:65" s="12" customFormat="1" ht="22.9" customHeight="1">
      <c r="B467" s="136"/>
      <c r="D467" s="137" t="s">
        <v>71</v>
      </c>
      <c r="E467" s="147" t="s">
        <v>733</v>
      </c>
      <c r="F467" s="147" t="s">
        <v>734</v>
      </c>
      <c r="I467" s="139"/>
      <c r="J467" s="148">
        <f>BK467</f>
        <v>0</v>
      </c>
      <c r="L467" s="136"/>
      <c r="M467" s="141"/>
      <c r="N467" s="142"/>
      <c r="O467" s="142"/>
      <c r="P467" s="143">
        <f>SUM(P468:P474)</f>
        <v>0</v>
      </c>
      <c r="Q467" s="142"/>
      <c r="R467" s="143">
        <f>SUM(R468:R474)</f>
        <v>11.55232</v>
      </c>
      <c r="S467" s="142"/>
      <c r="T467" s="144">
        <f>SUM(T468:T474)</f>
        <v>0</v>
      </c>
      <c r="AR467" s="137" t="s">
        <v>81</v>
      </c>
      <c r="AT467" s="145" t="s">
        <v>71</v>
      </c>
      <c r="AU467" s="145" t="s">
        <v>79</v>
      </c>
      <c r="AY467" s="137" t="s">
        <v>149</v>
      </c>
      <c r="BK467" s="146">
        <f>SUM(BK468:BK474)</f>
        <v>0</v>
      </c>
    </row>
    <row r="468" spans="1:65" s="2" customFormat="1" ht="37.9" customHeight="1">
      <c r="A468" s="32"/>
      <c r="B468" s="149"/>
      <c r="C468" s="150" t="s">
        <v>735</v>
      </c>
      <c r="D468" s="150" t="s">
        <v>151</v>
      </c>
      <c r="E468" s="151" t="s">
        <v>736</v>
      </c>
      <c r="F468" s="152" t="s">
        <v>737</v>
      </c>
      <c r="G468" s="153" t="s">
        <v>154</v>
      </c>
      <c r="H468" s="154">
        <v>1155.232</v>
      </c>
      <c r="I468" s="155"/>
      <c r="J468" s="156">
        <f>ROUND(I468*H468,2)</f>
        <v>0</v>
      </c>
      <c r="K468" s="157"/>
      <c r="L468" s="33"/>
      <c r="M468" s="158" t="s">
        <v>1</v>
      </c>
      <c r="N468" s="159" t="s">
        <v>37</v>
      </c>
      <c r="O468" s="58"/>
      <c r="P468" s="160">
        <f>O468*H468</f>
        <v>0</v>
      </c>
      <c r="Q468" s="160">
        <v>0</v>
      </c>
      <c r="R468" s="160">
        <f>Q468*H468</f>
        <v>0</v>
      </c>
      <c r="S468" s="160">
        <v>0</v>
      </c>
      <c r="T468" s="161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62" t="s">
        <v>155</v>
      </c>
      <c r="AT468" s="162" t="s">
        <v>151</v>
      </c>
      <c r="AU468" s="162" t="s">
        <v>81</v>
      </c>
      <c r="AY468" s="17" t="s">
        <v>149</v>
      </c>
      <c r="BE468" s="163">
        <f>IF(N468="základní",J468,0)</f>
        <v>0</v>
      </c>
      <c r="BF468" s="163">
        <f>IF(N468="snížená",J468,0)</f>
        <v>0</v>
      </c>
      <c r="BG468" s="163">
        <f>IF(N468="zákl. přenesená",J468,0)</f>
        <v>0</v>
      </c>
      <c r="BH468" s="163">
        <f>IF(N468="sníž. přenesená",J468,0)</f>
        <v>0</v>
      </c>
      <c r="BI468" s="163">
        <f>IF(N468="nulová",J468,0)</f>
        <v>0</v>
      </c>
      <c r="BJ468" s="17" t="s">
        <v>79</v>
      </c>
      <c r="BK468" s="163">
        <f>ROUND(I468*H468,2)</f>
        <v>0</v>
      </c>
      <c r="BL468" s="17" t="s">
        <v>155</v>
      </c>
      <c r="BM468" s="162" t="s">
        <v>738</v>
      </c>
    </row>
    <row r="469" spans="1:65" s="15" customFormat="1">
      <c r="B469" s="181"/>
      <c r="D469" s="165" t="s">
        <v>157</v>
      </c>
      <c r="E469" s="182" t="s">
        <v>1</v>
      </c>
      <c r="F469" s="183" t="s">
        <v>739</v>
      </c>
      <c r="H469" s="182" t="s">
        <v>1</v>
      </c>
      <c r="I469" s="184"/>
      <c r="L469" s="181"/>
      <c r="M469" s="185"/>
      <c r="N469" s="186"/>
      <c r="O469" s="186"/>
      <c r="P469" s="186"/>
      <c r="Q469" s="186"/>
      <c r="R469" s="186"/>
      <c r="S469" s="186"/>
      <c r="T469" s="187"/>
      <c r="AT469" s="182" t="s">
        <v>157</v>
      </c>
      <c r="AU469" s="182" t="s">
        <v>81</v>
      </c>
      <c r="AV469" s="15" t="s">
        <v>79</v>
      </c>
      <c r="AW469" s="15" t="s">
        <v>29</v>
      </c>
      <c r="AX469" s="15" t="s">
        <v>72</v>
      </c>
      <c r="AY469" s="182" t="s">
        <v>149</v>
      </c>
    </row>
    <row r="470" spans="1:65" s="13" customFormat="1">
      <c r="B470" s="164"/>
      <c r="D470" s="165" t="s">
        <v>157</v>
      </c>
      <c r="E470" s="166" t="s">
        <v>1</v>
      </c>
      <c r="F470" s="167" t="s">
        <v>740</v>
      </c>
      <c r="H470" s="168">
        <v>1155.232</v>
      </c>
      <c r="I470" s="169"/>
      <c r="L470" s="164"/>
      <c r="M470" s="170"/>
      <c r="N470" s="171"/>
      <c r="O470" s="171"/>
      <c r="P470" s="171"/>
      <c r="Q470" s="171"/>
      <c r="R470" s="171"/>
      <c r="S470" s="171"/>
      <c r="T470" s="172"/>
      <c r="AT470" s="166" t="s">
        <v>157</v>
      </c>
      <c r="AU470" s="166" t="s">
        <v>81</v>
      </c>
      <c r="AV470" s="13" t="s">
        <v>81</v>
      </c>
      <c r="AW470" s="13" t="s">
        <v>29</v>
      </c>
      <c r="AX470" s="13" t="s">
        <v>79</v>
      </c>
      <c r="AY470" s="166" t="s">
        <v>149</v>
      </c>
    </row>
    <row r="471" spans="1:65" s="2" customFormat="1" ht="16.5" customHeight="1">
      <c r="A471" s="32"/>
      <c r="B471" s="149"/>
      <c r="C471" s="188" t="s">
        <v>741</v>
      </c>
      <c r="D471" s="188" t="s">
        <v>212</v>
      </c>
      <c r="E471" s="189" t="s">
        <v>742</v>
      </c>
      <c r="F471" s="190" t="s">
        <v>743</v>
      </c>
      <c r="G471" s="191" t="s">
        <v>154</v>
      </c>
      <c r="H471" s="192">
        <v>1155.232</v>
      </c>
      <c r="I471" s="193"/>
      <c r="J471" s="194">
        <f>ROUND(I471*H471,2)</f>
        <v>0</v>
      </c>
      <c r="K471" s="195"/>
      <c r="L471" s="196"/>
      <c r="M471" s="197" t="s">
        <v>1</v>
      </c>
      <c r="N471" s="198" t="s">
        <v>37</v>
      </c>
      <c r="O471" s="58"/>
      <c r="P471" s="160">
        <f>O471*H471</f>
        <v>0</v>
      </c>
      <c r="Q471" s="160">
        <v>9.7999999999999997E-3</v>
      </c>
      <c r="R471" s="160">
        <f>Q471*H471</f>
        <v>11.3212736</v>
      </c>
      <c r="S471" s="160">
        <v>0</v>
      </c>
      <c r="T471" s="161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62" t="s">
        <v>196</v>
      </c>
      <c r="AT471" s="162" t="s">
        <v>212</v>
      </c>
      <c r="AU471" s="162" t="s">
        <v>81</v>
      </c>
      <c r="AY471" s="17" t="s">
        <v>149</v>
      </c>
      <c r="BE471" s="163">
        <f>IF(N471="základní",J471,0)</f>
        <v>0</v>
      </c>
      <c r="BF471" s="163">
        <f>IF(N471="snížená",J471,0)</f>
        <v>0</v>
      </c>
      <c r="BG471" s="163">
        <f>IF(N471="zákl. přenesená",J471,0)</f>
        <v>0</v>
      </c>
      <c r="BH471" s="163">
        <f>IF(N471="sníž. přenesená",J471,0)</f>
        <v>0</v>
      </c>
      <c r="BI471" s="163">
        <f>IF(N471="nulová",J471,0)</f>
        <v>0</v>
      </c>
      <c r="BJ471" s="17" t="s">
        <v>79</v>
      </c>
      <c r="BK471" s="163">
        <f>ROUND(I471*H471,2)</f>
        <v>0</v>
      </c>
      <c r="BL471" s="17" t="s">
        <v>155</v>
      </c>
      <c r="BM471" s="162" t="s">
        <v>744</v>
      </c>
    </row>
    <row r="472" spans="1:65" s="2" customFormat="1" ht="24.2" customHeight="1">
      <c r="A472" s="32"/>
      <c r="B472" s="149"/>
      <c r="C472" s="150" t="s">
        <v>745</v>
      </c>
      <c r="D472" s="150" t="s">
        <v>151</v>
      </c>
      <c r="E472" s="151" t="s">
        <v>746</v>
      </c>
      <c r="F472" s="152" t="s">
        <v>747</v>
      </c>
      <c r="G472" s="153" t="s">
        <v>154</v>
      </c>
      <c r="H472" s="154">
        <v>1155.232</v>
      </c>
      <c r="I472" s="155"/>
      <c r="J472" s="156">
        <f>ROUND(I472*H472,2)</f>
        <v>0</v>
      </c>
      <c r="K472" s="157"/>
      <c r="L472" s="33"/>
      <c r="M472" s="158" t="s">
        <v>1</v>
      </c>
      <c r="N472" s="159" t="s">
        <v>37</v>
      </c>
      <c r="O472" s="58"/>
      <c r="P472" s="160">
        <f>O472*H472</f>
        <v>0</v>
      </c>
      <c r="Q472" s="160">
        <v>0</v>
      </c>
      <c r="R472" s="160">
        <f>Q472*H472</f>
        <v>0</v>
      </c>
      <c r="S472" s="160">
        <v>0</v>
      </c>
      <c r="T472" s="161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62" t="s">
        <v>242</v>
      </c>
      <c r="AT472" s="162" t="s">
        <v>151</v>
      </c>
      <c r="AU472" s="162" t="s">
        <v>81</v>
      </c>
      <c r="AY472" s="17" t="s">
        <v>149</v>
      </c>
      <c r="BE472" s="163">
        <f>IF(N472="základní",J472,0)</f>
        <v>0</v>
      </c>
      <c r="BF472" s="163">
        <f>IF(N472="snížená",J472,0)</f>
        <v>0</v>
      </c>
      <c r="BG472" s="163">
        <f>IF(N472="zákl. přenesená",J472,0)</f>
        <v>0</v>
      </c>
      <c r="BH472" s="163">
        <f>IF(N472="sníž. přenesená",J472,0)</f>
        <v>0</v>
      </c>
      <c r="BI472" s="163">
        <f>IF(N472="nulová",J472,0)</f>
        <v>0</v>
      </c>
      <c r="BJ472" s="17" t="s">
        <v>79</v>
      </c>
      <c r="BK472" s="163">
        <f>ROUND(I472*H472,2)</f>
        <v>0</v>
      </c>
      <c r="BL472" s="17" t="s">
        <v>242</v>
      </c>
      <c r="BM472" s="162" t="s">
        <v>748</v>
      </c>
    </row>
    <row r="473" spans="1:65" s="2" customFormat="1" ht="16.5" customHeight="1">
      <c r="A473" s="32"/>
      <c r="B473" s="149"/>
      <c r="C473" s="188" t="s">
        <v>749</v>
      </c>
      <c r="D473" s="188" t="s">
        <v>212</v>
      </c>
      <c r="E473" s="189" t="s">
        <v>750</v>
      </c>
      <c r="F473" s="190" t="s">
        <v>751</v>
      </c>
      <c r="G473" s="191" t="s">
        <v>154</v>
      </c>
      <c r="H473" s="192">
        <v>1155.232</v>
      </c>
      <c r="I473" s="193"/>
      <c r="J473" s="194">
        <f>ROUND(I473*H473,2)</f>
        <v>0</v>
      </c>
      <c r="K473" s="195"/>
      <c r="L473" s="196"/>
      <c r="M473" s="197" t="s">
        <v>1</v>
      </c>
      <c r="N473" s="198" t="s">
        <v>37</v>
      </c>
      <c r="O473" s="58"/>
      <c r="P473" s="160">
        <f>O473*H473</f>
        <v>0</v>
      </c>
      <c r="Q473" s="160">
        <v>2.0000000000000001E-4</v>
      </c>
      <c r="R473" s="160">
        <f>Q473*H473</f>
        <v>0.23104640000000001</v>
      </c>
      <c r="S473" s="160">
        <v>0</v>
      </c>
      <c r="T473" s="161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62" t="s">
        <v>327</v>
      </c>
      <c r="AT473" s="162" t="s">
        <v>212</v>
      </c>
      <c r="AU473" s="162" t="s">
        <v>81</v>
      </c>
      <c r="AY473" s="17" t="s">
        <v>149</v>
      </c>
      <c r="BE473" s="163">
        <f>IF(N473="základní",J473,0)</f>
        <v>0</v>
      </c>
      <c r="BF473" s="163">
        <f>IF(N473="snížená",J473,0)</f>
        <v>0</v>
      </c>
      <c r="BG473" s="163">
        <f>IF(N473="zákl. přenesená",J473,0)</f>
        <v>0</v>
      </c>
      <c r="BH473" s="163">
        <f>IF(N473="sníž. přenesená",J473,0)</f>
        <v>0</v>
      </c>
      <c r="BI473" s="163">
        <f>IF(N473="nulová",J473,0)</f>
        <v>0</v>
      </c>
      <c r="BJ473" s="17" t="s">
        <v>79</v>
      </c>
      <c r="BK473" s="163">
        <f>ROUND(I473*H473,2)</f>
        <v>0</v>
      </c>
      <c r="BL473" s="17" t="s">
        <v>242</v>
      </c>
      <c r="BM473" s="162" t="s">
        <v>752</v>
      </c>
    </row>
    <row r="474" spans="1:65" s="2" customFormat="1" ht="44.25" customHeight="1">
      <c r="A474" s="32"/>
      <c r="B474" s="149"/>
      <c r="C474" s="150" t="s">
        <v>753</v>
      </c>
      <c r="D474" s="150" t="s">
        <v>151</v>
      </c>
      <c r="E474" s="151" t="s">
        <v>730</v>
      </c>
      <c r="F474" s="152" t="s">
        <v>731</v>
      </c>
      <c r="G474" s="153" t="s">
        <v>187</v>
      </c>
      <c r="H474" s="154">
        <v>0.23100000000000001</v>
      </c>
      <c r="I474" s="155"/>
      <c r="J474" s="156">
        <f>ROUND(I474*H474,2)</f>
        <v>0</v>
      </c>
      <c r="K474" s="157"/>
      <c r="L474" s="33"/>
      <c r="M474" s="158" t="s">
        <v>1</v>
      </c>
      <c r="N474" s="159" t="s">
        <v>37</v>
      </c>
      <c r="O474" s="58"/>
      <c r="P474" s="160">
        <f>O474*H474</f>
        <v>0</v>
      </c>
      <c r="Q474" s="160">
        <v>0</v>
      </c>
      <c r="R474" s="160">
        <f>Q474*H474</f>
        <v>0</v>
      </c>
      <c r="S474" s="160">
        <v>0</v>
      </c>
      <c r="T474" s="161">
        <f>S474*H474</f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62" t="s">
        <v>242</v>
      </c>
      <c r="AT474" s="162" t="s">
        <v>151</v>
      </c>
      <c r="AU474" s="162" t="s">
        <v>81</v>
      </c>
      <c r="AY474" s="17" t="s">
        <v>149</v>
      </c>
      <c r="BE474" s="163">
        <f>IF(N474="základní",J474,0)</f>
        <v>0</v>
      </c>
      <c r="BF474" s="163">
        <f>IF(N474="snížená",J474,0)</f>
        <v>0</v>
      </c>
      <c r="BG474" s="163">
        <f>IF(N474="zákl. přenesená",J474,0)</f>
        <v>0</v>
      </c>
      <c r="BH474" s="163">
        <f>IF(N474="sníž. přenesená",J474,0)</f>
        <v>0</v>
      </c>
      <c r="BI474" s="163">
        <f>IF(N474="nulová",J474,0)</f>
        <v>0</v>
      </c>
      <c r="BJ474" s="17" t="s">
        <v>79</v>
      </c>
      <c r="BK474" s="163">
        <f>ROUND(I474*H474,2)</f>
        <v>0</v>
      </c>
      <c r="BL474" s="17" t="s">
        <v>242</v>
      </c>
      <c r="BM474" s="162" t="s">
        <v>754</v>
      </c>
    </row>
    <row r="475" spans="1:65" s="12" customFormat="1" ht="22.9" customHeight="1">
      <c r="B475" s="136"/>
      <c r="D475" s="137" t="s">
        <v>71</v>
      </c>
      <c r="E475" s="147" t="s">
        <v>755</v>
      </c>
      <c r="F475" s="147" t="s">
        <v>756</v>
      </c>
      <c r="I475" s="139"/>
      <c r="J475" s="148">
        <f>BK475</f>
        <v>0</v>
      </c>
      <c r="L475" s="136"/>
      <c r="M475" s="141"/>
      <c r="N475" s="142"/>
      <c r="O475" s="142"/>
      <c r="P475" s="143">
        <f>P476</f>
        <v>0</v>
      </c>
      <c r="Q475" s="142"/>
      <c r="R475" s="143">
        <f>R476</f>
        <v>0</v>
      </c>
      <c r="S475" s="142"/>
      <c r="T475" s="144">
        <f>T476</f>
        <v>0</v>
      </c>
      <c r="AR475" s="137" t="s">
        <v>81</v>
      </c>
      <c r="AT475" s="145" t="s">
        <v>71</v>
      </c>
      <c r="AU475" s="145" t="s">
        <v>79</v>
      </c>
      <c r="AY475" s="137" t="s">
        <v>149</v>
      </c>
      <c r="BK475" s="146">
        <f>BK476</f>
        <v>0</v>
      </c>
    </row>
    <row r="476" spans="1:65" s="2" customFormat="1" ht="16.5" customHeight="1">
      <c r="A476" s="32"/>
      <c r="B476" s="149"/>
      <c r="C476" s="150" t="s">
        <v>757</v>
      </c>
      <c r="D476" s="150" t="s">
        <v>151</v>
      </c>
      <c r="E476" s="151" t="s">
        <v>758</v>
      </c>
      <c r="F476" s="152" t="s">
        <v>759</v>
      </c>
      <c r="G476" s="153" t="s">
        <v>760</v>
      </c>
      <c r="H476" s="154">
        <v>1</v>
      </c>
      <c r="I476" s="155"/>
      <c r="J476" s="156">
        <f>ROUND(I476*H476,2)</f>
        <v>0</v>
      </c>
      <c r="K476" s="157"/>
      <c r="L476" s="33"/>
      <c r="M476" s="158" t="s">
        <v>1</v>
      </c>
      <c r="N476" s="159" t="s">
        <v>37</v>
      </c>
      <c r="O476" s="58"/>
      <c r="P476" s="160">
        <f>O476*H476</f>
        <v>0</v>
      </c>
      <c r="Q476" s="160">
        <v>0</v>
      </c>
      <c r="R476" s="160">
        <f>Q476*H476</f>
        <v>0</v>
      </c>
      <c r="S476" s="160">
        <v>0</v>
      </c>
      <c r="T476" s="161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62" t="s">
        <v>242</v>
      </c>
      <c r="AT476" s="162" t="s">
        <v>151</v>
      </c>
      <c r="AU476" s="162" t="s">
        <v>81</v>
      </c>
      <c r="AY476" s="17" t="s">
        <v>149</v>
      </c>
      <c r="BE476" s="163">
        <f>IF(N476="základní",J476,0)</f>
        <v>0</v>
      </c>
      <c r="BF476" s="163">
        <f>IF(N476="snížená",J476,0)</f>
        <v>0</v>
      </c>
      <c r="BG476" s="163">
        <f>IF(N476="zákl. přenesená",J476,0)</f>
        <v>0</v>
      </c>
      <c r="BH476" s="163">
        <f>IF(N476="sníž. přenesená",J476,0)</f>
        <v>0</v>
      </c>
      <c r="BI476" s="163">
        <f>IF(N476="nulová",J476,0)</f>
        <v>0</v>
      </c>
      <c r="BJ476" s="17" t="s">
        <v>79</v>
      </c>
      <c r="BK476" s="163">
        <f>ROUND(I476*H476,2)</f>
        <v>0</v>
      </c>
      <c r="BL476" s="17" t="s">
        <v>242</v>
      </c>
      <c r="BM476" s="162" t="s">
        <v>761</v>
      </c>
    </row>
    <row r="477" spans="1:65" s="12" customFormat="1" ht="22.9" customHeight="1">
      <c r="B477" s="136"/>
      <c r="D477" s="137" t="s">
        <v>71</v>
      </c>
      <c r="E477" s="147" t="s">
        <v>762</v>
      </c>
      <c r="F477" s="147" t="s">
        <v>763</v>
      </c>
      <c r="I477" s="139"/>
      <c r="J477" s="148">
        <f>BK477</f>
        <v>0</v>
      </c>
      <c r="L477" s="136"/>
      <c r="M477" s="141"/>
      <c r="N477" s="142"/>
      <c r="O477" s="142"/>
      <c r="P477" s="143">
        <f>P478</f>
        <v>0</v>
      </c>
      <c r="Q477" s="142"/>
      <c r="R477" s="143">
        <f>R478</f>
        <v>0</v>
      </c>
      <c r="S477" s="142"/>
      <c r="T477" s="144">
        <f>T478</f>
        <v>0</v>
      </c>
      <c r="AR477" s="137" t="s">
        <v>81</v>
      </c>
      <c r="AT477" s="145" t="s">
        <v>71</v>
      </c>
      <c r="AU477" s="145" t="s">
        <v>79</v>
      </c>
      <c r="AY477" s="137" t="s">
        <v>149</v>
      </c>
      <c r="BK477" s="146">
        <f>BK478</f>
        <v>0</v>
      </c>
    </row>
    <row r="478" spans="1:65" s="2" customFormat="1" ht="16.5" customHeight="1">
      <c r="A478" s="32"/>
      <c r="B478" s="149"/>
      <c r="C478" s="150" t="s">
        <v>764</v>
      </c>
      <c r="D478" s="150" t="s">
        <v>151</v>
      </c>
      <c r="E478" s="151" t="s">
        <v>765</v>
      </c>
      <c r="F478" s="152" t="s">
        <v>766</v>
      </c>
      <c r="G478" s="153" t="s">
        <v>374</v>
      </c>
      <c r="H478" s="154">
        <v>1</v>
      </c>
      <c r="I478" s="155"/>
      <c r="J478" s="156">
        <f>ROUND(I478*H478,2)</f>
        <v>0</v>
      </c>
      <c r="K478" s="157"/>
      <c r="L478" s="33"/>
      <c r="M478" s="158" t="s">
        <v>1</v>
      </c>
      <c r="N478" s="159" t="s">
        <v>37</v>
      </c>
      <c r="O478" s="58"/>
      <c r="P478" s="160">
        <f>O478*H478</f>
        <v>0</v>
      </c>
      <c r="Q478" s="160">
        <v>0</v>
      </c>
      <c r="R478" s="160">
        <f>Q478*H478</f>
        <v>0</v>
      </c>
      <c r="S478" s="160">
        <v>0</v>
      </c>
      <c r="T478" s="161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62" t="s">
        <v>242</v>
      </c>
      <c r="AT478" s="162" t="s">
        <v>151</v>
      </c>
      <c r="AU478" s="162" t="s">
        <v>81</v>
      </c>
      <c r="AY478" s="17" t="s">
        <v>149</v>
      </c>
      <c r="BE478" s="163">
        <f>IF(N478="základní",J478,0)</f>
        <v>0</v>
      </c>
      <c r="BF478" s="163">
        <f>IF(N478="snížená",J478,0)</f>
        <v>0</v>
      </c>
      <c r="BG478" s="163">
        <f>IF(N478="zákl. přenesená",J478,0)</f>
        <v>0</v>
      </c>
      <c r="BH478" s="163">
        <f>IF(N478="sníž. přenesená",J478,0)</f>
        <v>0</v>
      </c>
      <c r="BI478" s="163">
        <f>IF(N478="nulová",J478,0)</f>
        <v>0</v>
      </c>
      <c r="BJ478" s="17" t="s">
        <v>79</v>
      </c>
      <c r="BK478" s="163">
        <f>ROUND(I478*H478,2)</f>
        <v>0</v>
      </c>
      <c r="BL478" s="17" t="s">
        <v>242</v>
      </c>
      <c r="BM478" s="162" t="s">
        <v>767</v>
      </c>
    </row>
    <row r="479" spans="1:65" s="12" customFormat="1" ht="22.9" customHeight="1">
      <c r="B479" s="136"/>
      <c r="D479" s="137" t="s">
        <v>71</v>
      </c>
      <c r="E479" s="147" t="s">
        <v>768</v>
      </c>
      <c r="F479" s="147" t="s">
        <v>769</v>
      </c>
      <c r="I479" s="139"/>
      <c r="J479" s="148">
        <f>BK479</f>
        <v>0</v>
      </c>
      <c r="L479" s="136"/>
      <c r="M479" s="141"/>
      <c r="N479" s="142"/>
      <c r="O479" s="142"/>
      <c r="P479" s="143">
        <f>P480</f>
        <v>0</v>
      </c>
      <c r="Q479" s="142"/>
      <c r="R479" s="143">
        <f>R480</f>
        <v>0</v>
      </c>
      <c r="S479" s="142"/>
      <c r="T479" s="144">
        <f>T480</f>
        <v>0</v>
      </c>
      <c r="AR479" s="137" t="s">
        <v>81</v>
      </c>
      <c r="AT479" s="145" t="s">
        <v>71</v>
      </c>
      <c r="AU479" s="145" t="s">
        <v>79</v>
      </c>
      <c r="AY479" s="137" t="s">
        <v>149</v>
      </c>
      <c r="BK479" s="146">
        <f>BK480</f>
        <v>0</v>
      </c>
    </row>
    <row r="480" spans="1:65" s="2" customFormat="1" ht="16.5" customHeight="1">
      <c r="A480" s="32"/>
      <c r="B480" s="149"/>
      <c r="C480" s="150" t="s">
        <v>770</v>
      </c>
      <c r="D480" s="150" t="s">
        <v>151</v>
      </c>
      <c r="E480" s="151" t="s">
        <v>771</v>
      </c>
      <c r="F480" s="152" t="s">
        <v>772</v>
      </c>
      <c r="G480" s="153" t="s">
        <v>760</v>
      </c>
      <c r="H480" s="154">
        <v>1</v>
      </c>
      <c r="I480" s="155"/>
      <c r="J480" s="156">
        <f>ROUND(I480*H480,2)</f>
        <v>0</v>
      </c>
      <c r="K480" s="157"/>
      <c r="L480" s="33"/>
      <c r="M480" s="158" t="s">
        <v>1</v>
      </c>
      <c r="N480" s="159" t="s">
        <v>37</v>
      </c>
      <c r="O480" s="58"/>
      <c r="P480" s="160">
        <f>O480*H480</f>
        <v>0</v>
      </c>
      <c r="Q480" s="160">
        <v>0</v>
      </c>
      <c r="R480" s="160">
        <f>Q480*H480</f>
        <v>0</v>
      </c>
      <c r="S480" s="160">
        <v>0</v>
      </c>
      <c r="T480" s="161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62" t="s">
        <v>242</v>
      </c>
      <c r="AT480" s="162" t="s">
        <v>151</v>
      </c>
      <c r="AU480" s="162" t="s">
        <v>81</v>
      </c>
      <c r="AY480" s="17" t="s">
        <v>149</v>
      </c>
      <c r="BE480" s="163">
        <f>IF(N480="základní",J480,0)</f>
        <v>0</v>
      </c>
      <c r="BF480" s="163">
        <f>IF(N480="snížená",J480,0)</f>
        <v>0</v>
      </c>
      <c r="BG480" s="163">
        <f>IF(N480="zákl. přenesená",J480,0)</f>
        <v>0</v>
      </c>
      <c r="BH480" s="163">
        <f>IF(N480="sníž. přenesená",J480,0)</f>
        <v>0</v>
      </c>
      <c r="BI480" s="163">
        <f>IF(N480="nulová",J480,0)</f>
        <v>0</v>
      </c>
      <c r="BJ480" s="17" t="s">
        <v>79</v>
      </c>
      <c r="BK480" s="163">
        <f>ROUND(I480*H480,2)</f>
        <v>0</v>
      </c>
      <c r="BL480" s="17" t="s">
        <v>242</v>
      </c>
      <c r="BM480" s="162" t="s">
        <v>773</v>
      </c>
    </row>
    <row r="481" spans="1:65" s="12" customFormat="1" ht="22.9" customHeight="1">
      <c r="B481" s="136"/>
      <c r="D481" s="137" t="s">
        <v>71</v>
      </c>
      <c r="E481" s="147" t="s">
        <v>774</v>
      </c>
      <c r="F481" s="147" t="s">
        <v>775</v>
      </c>
      <c r="I481" s="139"/>
      <c r="J481" s="148">
        <f>BK481</f>
        <v>0</v>
      </c>
      <c r="L481" s="136"/>
      <c r="M481" s="141"/>
      <c r="N481" s="142"/>
      <c r="O481" s="142"/>
      <c r="P481" s="143">
        <f>SUM(P482:P515)</f>
        <v>0</v>
      </c>
      <c r="Q481" s="142"/>
      <c r="R481" s="143">
        <f>SUM(R482:R515)</f>
        <v>27.510375679999996</v>
      </c>
      <c r="S481" s="142"/>
      <c r="T481" s="144">
        <f>SUM(T482:T515)</f>
        <v>0.76286288999999996</v>
      </c>
      <c r="AR481" s="137" t="s">
        <v>81</v>
      </c>
      <c r="AT481" s="145" t="s">
        <v>71</v>
      </c>
      <c r="AU481" s="145" t="s">
        <v>79</v>
      </c>
      <c r="AY481" s="137" t="s">
        <v>149</v>
      </c>
      <c r="BK481" s="146">
        <f>SUM(BK482:BK515)</f>
        <v>0</v>
      </c>
    </row>
    <row r="482" spans="1:65" s="2" customFormat="1" ht="55.5" customHeight="1">
      <c r="A482" s="32"/>
      <c r="B482" s="149"/>
      <c r="C482" s="150" t="s">
        <v>776</v>
      </c>
      <c r="D482" s="150" t="s">
        <v>151</v>
      </c>
      <c r="E482" s="151" t="s">
        <v>777</v>
      </c>
      <c r="F482" s="152" t="s">
        <v>778</v>
      </c>
      <c r="G482" s="153" t="s">
        <v>154</v>
      </c>
      <c r="H482" s="154">
        <v>250.77199999999999</v>
      </c>
      <c r="I482" s="155"/>
      <c r="J482" s="156">
        <f>ROUND(I482*H482,2)</f>
        <v>0</v>
      </c>
      <c r="K482" s="157"/>
      <c r="L482" s="33"/>
      <c r="M482" s="158" t="s">
        <v>1</v>
      </c>
      <c r="N482" s="159" t="s">
        <v>37</v>
      </c>
      <c r="O482" s="58"/>
      <c r="P482" s="160">
        <f>O482*H482</f>
        <v>0</v>
      </c>
      <c r="Q482" s="160">
        <v>5.9839999999999997E-2</v>
      </c>
      <c r="R482" s="160">
        <f>Q482*H482</f>
        <v>15.006196479999998</v>
      </c>
      <c r="S482" s="160">
        <v>0</v>
      </c>
      <c r="T482" s="161">
        <f>S482*H482</f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62" t="s">
        <v>242</v>
      </c>
      <c r="AT482" s="162" t="s">
        <v>151</v>
      </c>
      <c r="AU482" s="162" t="s">
        <v>81</v>
      </c>
      <c r="AY482" s="17" t="s">
        <v>149</v>
      </c>
      <c r="BE482" s="163">
        <f>IF(N482="základní",J482,0)</f>
        <v>0</v>
      </c>
      <c r="BF482" s="163">
        <f>IF(N482="snížená",J482,0)</f>
        <v>0</v>
      </c>
      <c r="BG482" s="163">
        <f>IF(N482="zákl. přenesená",J482,0)</f>
        <v>0</v>
      </c>
      <c r="BH482" s="163">
        <f>IF(N482="sníž. přenesená",J482,0)</f>
        <v>0</v>
      </c>
      <c r="BI482" s="163">
        <f>IF(N482="nulová",J482,0)</f>
        <v>0</v>
      </c>
      <c r="BJ482" s="17" t="s">
        <v>79</v>
      </c>
      <c r="BK482" s="163">
        <f>ROUND(I482*H482,2)</f>
        <v>0</v>
      </c>
      <c r="BL482" s="17" t="s">
        <v>242</v>
      </c>
      <c r="BM482" s="162" t="s">
        <v>779</v>
      </c>
    </row>
    <row r="483" spans="1:65" s="13" customFormat="1" ht="22.5">
      <c r="B483" s="164"/>
      <c r="D483" s="165" t="s">
        <v>157</v>
      </c>
      <c r="E483" s="166" t="s">
        <v>1</v>
      </c>
      <c r="F483" s="167" t="s">
        <v>780</v>
      </c>
      <c r="H483" s="168">
        <v>265.76</v>
      </c>
      <c r="I483" s="169"/>
      <c r="L483" s="164"/>
      <c r="M483" s="170"/>
      <c r="N483" s="171"/>
      <c r="O483" s="171"/>
      <c r="P483" s="171"/>
      <c r="Q483" s="171"/>
      <c r="R483" s="171"/>
      <c r="S483" s="171"/>
      <c r="T483" s="172"/>
      <c r="AT483" s="166" t="s">
        <v>157</v>
      </c>
      <c r="AU483" s="166" t="s">
        <v>81</v>
      </c>
      <c r="AV483" s="13" t="s">
        <v>81</v>
      </c>
      <c r="AW483" s="13" t="s">
        <v>29</v>
      </c>
      <c r="AX483" s="13" t="s">
        <v>72</v>
      </c>
      <c r="AY483" s="166" t="s">
        <v>149</v>
      </c>
    </row>
    <row r="484" spans="1:65" s="13" customFormat="1">
      <c r="B484" s="164"/>
      <c r="D484" s="165" t="s">
        <v>157</v>
      </c>
      <c r="E484" s="166" t="s">
        <v>1</v>
      </c>
      <c r="F484" s="167" t="s">
        <v>781</v>
      </c>
      <c r="H484" s="168">
        <v>-14.988</v>
      </c>
      <c r="I484" s="169"/>
      <c r="L484" s="164"/>
      <c r="M484" s="170"/>
      <c r="N484" s="171"/>
      <c r="O484" s="171"/>
      <c r="P484" s="171"/>
      <c r="Q484" s="171"/>
      <c r="R484" s="171"/>
      <c r="S484" s="171"/>
      <c r="T484" s="172"/>
      <c r="AT484" s="166" t="s">
        <v>157</v>
      </c>
      <c r="AU484" s="166" t="s">
        <v>81</v>
      </c>
      <c r="AV484" s="13" t="s">
        <v>81</v>
      </c>
      <c r="AW484" s="13" t="s">
        <v>29</v>
      </c>
      <c r="AX484" s="13" t="s">
        <v>72</v>
      </c>
      <c r="AY484" s="166" t="s">
        <v>149</v>
      </c>
    </row>
    <row r="485" spans="1:65" s="14" customFormat="1">
      <c r="B485" s="173"/>
      <c r="D485" s="165" t="s">
        <v>157</v>
      </c>
      <c r="E485" s="174" t="s">
        <v>1</v>
      </c>
      <c r="F485" s="175" t="s">
        <v>171</v>
      </c>
      <c r="H485" s="176">
        <v>250.77199999999999</v>
      </c>
      <c r="I485" s="177"/>
      <c r="L485" s="173"/>
      <c r="M485" s="178"/>
      <c r="N485" s="179"/>
      <c r="O485" s="179"/>
      <c r="P485" s="179"/>
      <c r="Q485" s="179"/>
      <c r="R485" s="179"/>
      <c r="S485" s="179"/>
      <c r="T485" s="180"/>
      <c r="AT485" s="174" t="s">
        <v>157</v>
      </c>
      <c r="AU485" s="174" t="s">
        <v>81</v>
      </c>
      <c r="AV485" s="14" t="s">
        <v>155</v>
      </c>
      <c r="AW485" s="14" t="s">
        <v>29</v>
      </c>
      <c r="AX485" s="14" t="s">
        <v>79</v>
      </c>
      <c r="AY485" s="174" t="s">
        <v>149</v>
      </c>
    </row>
    <row r="486" spans="1:65" s="2" customFormat="1" ht="49.15" customHeight="1">
      <c r="A486" s="32"/>
      <c r="B486" s="149"/>
      <c r="C486" s="150" t="s">
        <v>782</v>
      </c>
      <c r="D486" s="150" t="s">
        <v>151</v>
      </c>
      <c r="E486" s="151" t="s">
        <v>783</v>
      </c>
      <c r="F486" s="152" t="s">
        <v>784</v>
      </c>
      <c r="G486" s="153" t="s">
        <v>154</v>
      </c>
      <c r="H486" s="154">
        <v>146.5</v>
      </c>
      <c r="I486" s="155"/>
      <c r="J486" s="156">
        <f>ROUND(I486*H486,2)</f>
        <v>0</v>
      </c>
      <c r="K486" s="157"/>
      <c r="L486" s="33"/>
      <c r="M486" s="158" t="s">
        <v>1</v>
      </c>
      <c r="N486" s="159" t="s">
        <v>37</v>
      </c>
      <c r="O486" s="58"/>
      <c r="P486" s="160">
        <f>O486*H486</f>
        <v>0</v>
      </c>
      <c r="Q486" s="160">
        <v>2.7900000000000001E-2</v>
      </c>
      <c r="R486" s="160">
        <f>Q486*H486</f>
        <v>4.0873499999999998</v>
      </c>
      <c r="S486" s="160">
        <v>0</v>
      </c>
      <c r="T486" s="161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62" t="s">
        <v>242</v>
      </c>
      <c r="AT486" s="162" t="s">
        <v>151</v>
      </c>
      <c r="AU486" s="162" t="s">
        <v>81</v>
      </c>
      <c r="AY486" s="17" t="s">
        <v>149</v>
      </c>
      <c r="BE486" s="163">
        <f>IF(N486="základní",J486,0)</f>
        <v>0</v>
      </c>
      <c r="BF486" s="163">
        <f>IF(N486="snížená",J486,0)</f>
        <v>0</v>
      </c>
      <c r="BG486" s="163">
        <f>IF(N486="zákl. přenesená",J486,0)</f>
        <v>0</v>
      </c>
      <c r="BH486" s="163">
        <f>IF(N486="sníž. přenesená",J486,0)</f>
        <v>0</v>
      </c>
      <c r="BI486" s="163">
        <f>IF(N486="nulová",J486,0)</f>
        <v>0</v>
      </c>
      <c r="BJ486" s="17" t="s">
        <v>79</v>
      </c>
      <c r="BK486" s="163">
        <f>ROUND(I486*H486,2)</f>
        <v>0</v>
      </c>
      <c r="BL486" s="17" t="s">
        <v>242</v>
      </c>
      <c r="BM486" s="162" t="s">
        <v>785</v>
      </c>
    </row>
    <row r="487" spans="1:65" s="13" customFormat="1">
      <c r="B487" s="164"/>
      <c r="D487" s="165" t="s">
        <v>157</v>
      </c>
      <c r="E487" s="166" t="s">
        <v>1</v>
      </c>
      <c r="F487" s="167" t="s">
        <v>786</v>
      </c>
      <c r="H487" s="168">
        <v>114.42</v>
      </c>
      <c r="I487" s="169"/>
      <c r="L487" s="164"/>
      <c r="M487" s="170"/>
      <c r="N487" s="171"/>
      <c r="O487" s="171"/>
      <c r="P487" s="171"/>
      <c r="Q487" s="171"/>
      <c r="R487" s="171"/>
      <c r="S487" s="171"/>
      <c r="T487" s="172"/>
      <c r="AT487" s="166" t="s">
        <v>157</v>
      </c>
      <c r="AU487" s="166" t="s">
        <v>81</v>
      </c>
      <c r="AV487" s="13" t="s">
        <v>81</v>
      </c>
      <c r="AW487" s="13" t="s">
        <v>29</v>
      </c>
      <c r="AX487" s="13" t="s">
        <v>72</v>
      </c>
      <c r="AY487" s="166" t="s">
        <v>149</v>
      </c>
    </row>
    <row r="488" spans="1:65" s="13" customFormat="1">
      <c r="B488" s="164"/>
      <c r="D488" s="165" t="s">
        <v>157</v>
      </c>
      <c r="E488" s="166" t="s">
        <v>1</v>
      </c>
      <c r="F488" s="167" t="s">
        <v>787</v>
      </c>
      <c r="H488" s="168">
        <v>32.08</v>
      </c>
      <c r="I488" s="169"/>
      <c r="L488" s="164"/>
      <c r="M488" s="170"/>
      <c r="N488" s="171"/>
      <c r="O488" s="171"/>
      <c r="P488" s="171"/>
      <c r="Q488" s="171"/>
      <c r="R488" s="171"/>
      <c r="S488" s="171"/>
      <c r="T488" s="172"/>
      <c r="AT488" s="166" t="s">
        <v>157</v>
      </c>
      <c r="AU488" s="166" t="s">
        <v>81</v>
      </c>
      <c r="AV488" s="13" t="s">
        <v>81</v>
      </c>
      <c r="AW488" s="13" t="s">
        <v>29</v>
      </c>
      <c r="AX488" s="13" t="s">
        <v>72</v>
      </c>
      <c r="AY488" s="166" t="s">
        <v>149</v>
      </c>
    </row>
    <row r="489" spans="1:65" s="14" customFormat="1">
      <c r="B489" s="173"/>
      <c r="D489" s="165" t="s">
        <v>157</v>
      </c>
      <c r="E489" s="174" t="s">
        <v>1</v>
      </c>
      <c r="F489" s="175" t="s">
        <v>171</v>
      </c>
      <c r="H489" s="176">
        <v>146.5</v>
      </c>
      <c r="I489" s="177"/>
      <c r="L489" s="173"/>
      <c r="M489" s="178"/>
      <c r="N489" s="179"/>
      <c r="O489" s="179"/>
      <c r="P489" s="179"/>
      <c r="Q489" s="179"/>
      <c r="R489" s="179"/>
      <c r="S489" s="179"/>
      <c r="T489" s="180"/>
      <c r="AT489" s="174" t="s">
        <v>157</v>
      </c>
      <c r="AU489" s="174" t="s">
        <v>81</v>
      </c>
      <c r="AV489" s="14" t="s">
        <v>155</v>
      </c>
      <c r="AW489" s="14" t="s">
        <v>29</v>
      </c>
      <c r="AX489" s="14" t="s">
        <v>79</v>
      </c>
      <c r="AY489" s="174" t="s">
        <v>149</v>
      </c>
    </row>
    <row r="490" spans="1:65" s="2" customFormat="1" ht="49.15" customHeight="1">
      <c r="A490" s="32"/>
      <c r="B490" s="149"/>
      <c r="C490" s="150" t="s">
        <v>788</v>
      </c>
      <c r="D490" s="150" t="s">
        <v>151</v>
      </c>
      <c r="E490" s="151" t="s">
        <v>789</v>
      </c>
      <c r="F490" s="152" t="s">
        <v>790</v>
      </c>
      <c r="G490" s="153" t="s">
        <v>154</v>
      </c>
      <c r="H490" s="154">
        <v>6.5</v>
      </c>
      <c r="I490" s="155"/>
      <c r="J490" s="156">
        <f>ROUND(I490*H490,2)</f>
        <v>0</v>
      </c>
      <c r="K490" s="157"/>
      <c r="L490" s="33"/>
      <c r="M490" s="158" t="s">
        <v>1</v>
      </c>
      <c r="N490" s="159" t="s">
        <v>37</v>
      </c>
      <c r="O490" s="58"/>
      <c r="P490" s="160">
        <f>O490*H490</f>
        <v>0</v>
      </c>
      <c r="Q490" s="160">
        <v>2.7900000000000001E-2</v>
      </c>
      <c r="R490" s="160">
        <f>Q490*H490</f>
        <v>0.18135000000000001</v>
      </c>
      <c r="S490" s="160">
        <v>0</v>
      </c>
      <c r="T490" s="161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62" t="s">
        <v>242</v>
      </c>
      <c r="AT490" s="162" t="s">
        <v>151</v>
      </c>
      <c r="AU490" s="162" t="s">
        <v>81</v>
      </c>
      <c r="AY490" s="17" t="s">
        <v>149</v>
      </c>
      <c r="BE490" s="163">
        <f>IF(N490="základní",J490,0)</f>
        <v>0</v>
      </c>
      <c r="BF490" s="163">
        <f>IF(N490="snížená",J490,0)</f>
        <v>0</v>
      </c>
      <c r="BG490" s="163">
        <f>IF(N490="zákl. přenesená",J490,0)</f>
        <v>0</v>
      </c>
      <c r="BH490" s="163">
        <f>IF(N490="sníž. přenesená",J490,0)</f>
        <v>0</v>
      </c>
      <c r="BI490" s="163">
        <f>IF(N490="nulová",J490,0)</f>
        <v>0</v>
      </c>
      <c r="BJ490" s="17" t="s">
        <v>79</v>
      </c>
      <c r="BK490" s="163">
        <f>ROUND(I490*H490,2)</f>
        <v>0</v>
      </c>
      <c r="BL490" s="17" t="s">
        <v>242</v>
      </c>
      <c r="BM490" s="162" t="s">
        <v>791</v>
      </c>
    </row>
    <row r="491" spans="1:65" s="2" customFormat="1" ht="37.9" customHeight="1">
      <c r="A491" s="32"/>
      <c r="B491" s="149"/>
      <c r="C491" s="150" t="s">
        <v>792</v>
      </c>
      <c r="D491" s="150" t="s">
        <v>151</v>
      </c>
      <c r="E491" s="151" t="s">
        <v>793</v>
      </c>
      <c r="F491" s="152" t="s">
        <v>794</v>
      </c>
      <c r="G491" s="153" t="s">
        <v>154</v>
      </c>
      <c r="H491" s="154">
        <v>2.2799999999999998</v>
      </c>
      <c r="I491" s="155"/>
      <c r="J491" s="156">
        <f>ROUND(I491*H491,2)</f>
        <v>0</v>
      </c>
      <c r="K491" s="157"/>
      <c r="L491" s="33"/>
      <c r="M491" s="158" t="s">
        <v>1</v>
      </c>
      <c r="N491" s="159" t="s">
        <v>37</v>
      </c>
      <c r="O491" s="58"/>
      <c r="P491" s="160">
        <f>O491*H491</f>
        <v>0</v>
      </c>
      <c r="Q491" s="160">
        <v>0</v>
      </c>
      <c r="R491" s="160">
        <f>Q491*H491</f>
        <v>0</v>
      </c>
      <c r="S491" s="160">
        <v>2.835E-2</v>
      </c>
      <c r="T491" s="161">
        <f>S491*H491</f>
        <v>6.4638000000000001E-2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62" t="s">
        <v>242</v>
      </c>
      <c r="AT491" s="162" t="s">
        <v>151</v>
      </c>
      <c r="AU491" s="162" t="s">
        <v>81</v>
      </c>
      <c r="AY491" s="17" t="s">
        <v>149</v>
      </c>
      <c r="BE491" s="163">
        <f>IF(N491="základní",J491,0)</f>
        <v>0</v>
      </c>
      <c r="BF491" s="163">
        <f>IF(N491="snížená",J491,0)</f>
        <v>0</v>
      </c>
      <c r="BG491" s="163">
        <f>IF(N491="zákl. přenesená",J491,0)</f>
        <v>0</v>
      </c>
      <c r="BH491" s="163">
        <f>IF(N491="sníž. přenesená",J491,0)</f>
        <v>0</v>
      </c>
      <c r="BI491" s="163">
        <f>IF(N491="nulová",J491,0)</f>
        <v>0</v>
      </c>
      <c r="BJ491" s="17" t="s">
        <v>79</v>
      </c>
      <c r="BK491" s="163">
        <f>ROUND(I491*H491,2)</f>
        <v>0</v>
      </c>
      <c r="BL491" s="17" t="s">
        <v>242</v>
      </c>
      <c r="BM491" s="162" t="s">
        <v>795</v>
      </c>
    </row>
    <row r="492" spans="1:65" s="15" customFormat="1">
      <c r="B492" s="181"/>
      <c r="D492" s="165" t="s">
        <v>157</v>
      </c>
      <c r="E492" s="182" t="s">
        <v>1</v>
      </c>
      <c r="F492" s="183" t="s">
        <v>796</v>
      </c>
      <c r="H492" s="182" t="s">
        <v>1</v>
      </c>
      <c r="I492" s="184"/>
      <c r="L492" s="181"/>
      <c r="M492" s="185"/>
      <c r="N492" s="186"/>
      <c r="O492" s="186"/>
      <c r="P492" s="186"/>
      <c r="Q492" s="186"/>
      <c r="R492" s="186"/>
      <c r="S492" s="186"/>
      <c r="T492" s="187"/>
      <c r="AT492" s="182" t="s">
        <v>157</v>
      </c>
      <c r="AU492" s="182" t="s">
        <v>81</v>
      </c>
      <c r="AV492" s="15" t="s">
        <v>79</v>
      </c>
      <c r="AW492" s="15" t="s">
        <v>29</v>
      </c>
      <c r="AX492" s="15" t="s">
        <v>72</v>
      </c>
      <c r="AY492" s="182" t="s">
        <v>149</v>
      </c>
    </row>
    <row r="493" spans="1:65" s="13" customFormat="1">
      <c r="B493" s="164"/>
      <c r="D493" s="165" t="s">
        <v>157</v>
      </c>
      <c r="E493" s="166" t="s">
        <v>1</v>
      </c>
      <c r="F493" s="167" t="s">
        <v>797</v>
      </c>
      <c r="H493" s="168">
        <v>2.2799999999999998</v>
      </c>
      <c r="I493" s="169"/>
      <c r="L493" s="164"/>
      <c r="M493" s="170"/>
      <c r="N493" s="171"/>
      <c r="O493" s="171"/>
      <c r="P493" s="171"/>
      <c r="Q493" s="171"/>
      <c r="R493" s="171"/>
      <c r="S493" s="171"/>
      <c r="T493" s="172"/>
      <c r="AT493" s="166" t="s">
        <v>157</v>
      </c>
      <c r="AU493" s="166" t="s">
        <v>81</v>
      </c>
      <c r="AV493" s="13" t="s">
        <v>81</v>
      </c>
      <c r="AW493" s="13" t="s">
        <v>29</v>
      </c>
      <c r="AX493" s="13" t="s">
        <v>79</v>
      </c>
      <c r="AY493" s="166" t="s">
        <v>149</v>
      </c>
    </row>
    <row r="494" spans="1:65" s="2" customFormat="1" ht="55.5" customHeight="1">
      <c r="A494" s="32"/>
      <c r="B494" s="149"/>
      <c r="C494" s="150" t="s">
        <v>798</v>
      </c>
      <c r="D494" s="150" t="s">
        <v>151</v>
      </c>
      <c r="E494" s="151" t="s">
        <v>799</v>
      </c>
      <c r="F494" s="152" t="s">
        <v>800</v>
      </c>
      <c r="G494" s="153" t="s">
        <v>154</v>
      </c>
      <c r="H494" s="154">
        <v>2.2799999999999998</v>
      </c>
      <c r="I494" s="155"/>
      <c r="J494" s="156">
        <f>ROUND(I494*H494,2)</f>
        <v>0</v>
      </c>
      <c r="K494" s="157"/>
      <c r="L494" s="33"/>
      <c r="M494" s="158" t="s">
        <v>1</v>
      </c>
      <c r="N494" s="159" t="s">
        <v>37</v>
      </c>
      <c r="O494" s="58"/>
      <c r="P494" s="160">
        <f>O494*H494</f>
        <v>0</v>
      </c>
      <c r="Q494" s="160">
        <v>2.614E-2</v>
      </c>
      <c r="R494" s="160">
        <f>Q494*H494</f>
        <v>5.9599199999999998E-2</v>
      </c>
      <c r="S494" s="160">
        <v>0</v>
      </c>
      <c r="T494" s="161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62" t="s">
        <v>242</v>
      </c>
      <c r="AT494" s="162" t="s">
        <v>151</v>
      </c>
      <c r="AU494" s="162" t="s">
        <v>81</v>
      </c>
      <c r="AY494" s="17" t="s">
        <v>149</v>
      </c>
      <c r="BE494" s="163">
        <f>IF(N494="základní",J494,0)</f>
        <v>0</v>
      </c>
      <c r="BF494" s="163">
        <f>IF(N494="snížená",J494,0)</f>
        <v>0</v>
      </c>
      <c r="BG494" s="163">
        <f>IF(N494="zákl. přenesená",J494,0)</f>
        <v>0</v>
      </c>
      <c r="BH494" s="163">
        <f>IF(N494="sníž. přenesená",J494,0)</f>
        <v>0</v>
      </c>
      <c r="BI494" s="163">
        <f>IF(N494="nulová",J494,0)</f>
        <v>0</v>
      </c>
      <c r="BJ494" s="17" t="s">
        <v>79</v>
      </c>
      <c r="BK494" s="163">
        <f>ROUND(I494*H494,2)</f>
        <v>0</v>
      </c>
      <c r="BL494" s="17" t="s">
        <v>242</v>
      </c>
      <c r="BM494" s="162" t="s">
        <v>801</v>
      </c>
    </row>
    <row r="495" spans="1:65" s="15" customFormat="1">
      <c r="B495" s="181"/>
      <c r="D495" s="165" t="s">
        <v>157</v>
      </c>
      <c r="E495" s="182" t="s">
        <v>1</v>
      </c>
      <c r="F495" s="183" t="s">
        <v>802</v>
      </c>
      <c r="H495" s="182" t="s">
        <v>1</v>
      </c>
      <c r="I495" s="184"/>
      <c r="L495" s="181"/>
      <c r="M495" s="185"/>
      <c r="N495" s="186"/>
      <c r="O495" s="186"/>
      <c r="P495" s="186"/>
      <c r="Q495" s="186"/>
      <c r="R495" s="186"/>
      <c r="S495" s="186"/>
      <c r="T495" s="187"/>
      <c r="AT495" s="182" t="s">
        <v>157</v>
      </c>
      <c r="AU495" s="182" t="s">
        <v>81</v>
      </c>
      <c r="AV495" s="15" t="s">
        <v>79</v>
      </c>
      <c r="AW495" s="15" t="s">
        <v>29</v>
      </c>
      <c r="AX495" s="15" t="s">
        <v>72</v>
      </c>
      <c r="AY495" s="182" t="s">
        <v>149</v>
      </c>
    </row>
    <row r="496" spans="1:65" s="13" customFormat="1">
      <c r="B496" s="164"/>
      <c r="D496" s="165" t="s">
        <v>157</v>
      </c>
      <c r="E496" s="166" t="s">
        <v>1</v>
      </c>
      <c r="F496" s="167" t="s">
        <v>797</v>
      </c>
      <c r="H496" s="168">
        <v>2.2799999999999998</v>
      </c>
      <c r="I496" s="169"/>
      <c r="L496" s="164"/>
      <c r="M496" s="170"/>
      <c r="N496" s="171"/>
      <c r="O496" s="171"/>
      <c r="P496" s="171"/>
      <c r="Q496" s="171"/>
      <c r="R496" s="171"/>
      <c r="S496" s="171"/>
      <c r="T496" s="172"/>
      <c r="AT496" s="166" t="s">
        <v>157</v>
      </c>
      <c r="AU496" s="166" t="s">
        <v>81</v>
      </c>
      <c r="AV496" s="13" t="s">
        <v>81</v>
      </c>
      <c r="AW496" s="13" t="s">
        <v>29</v>
      </c>
      <c r="AX496" s="13" t="s">
        <v>79</v>
      </c>
      <c r="AY496" s="166" t="s">
        <v>149</v>
      </c>
    </row>
    <row r="497" spans="1:65" s="2" customFormat="1" ht="55.5" customHeight="1">
      <c r="A497" s="32"/>
      <c r="B497" s="149"/>
      <c r="C497" s="150" t="s">
        <v>803</v>
      </c>
      <c r="D497" s="150" t="s">
        <v>151</v>
      </c>
      <c r="E497" s="151" t="s">
        <v>804</v>
      </c>
      <c r="F497" s="152" t="s">
        <v>805</v>
      </c>
      <c r="G497" s="153" t="s">
        <v>154</v>
      </c>
      <c r="H497" s="154">
        <v>13</v>
      </c>
      <c r="I497" s="155"/>
      <c r="J497" s="156">
        <f>ROUND(I497*H497,2)</f>
        <v>0</v>
      </c>
      <c r="K497" s="157"/>
      <c r="L497" s="33"/>
      <c r="M497" s="158" t="s">
        <v>1</v>
      </c>
      <c r="N497" s="159" t="s">
        <v>37</v>
      </c>
      <c r="O497" s="58"/>
      <c r="P497" s="160">
        <f>O497*H497</f>
        <v>0</v>
      </c>
      <c r="Q497" s="160">
        <v>1.2200000000000001E-2</v>
      </c>
      <c r="R497" s="160">
        <f>Q497*H497</f>
        <v>0.15860000000000002</v>
      </c>
      <c r="S497" s="160">
        <v>0</v>
      </c>
      <c r="T497" s="161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62" t="s">
        <v>242</v>
      </c>
      <c r="AT497" s="162" t="s">
        <v>151</v>
      </c>
      <c r="AU497" s="162" t="s">
        <v>81</v>
      </c>
      <c r="AY497" s="17" t="s">
        <v>149</v>
      </c>
      <c r="BE497" s="163">
        <f>IF(N497="základní",J497,0)</f>
        <v>0</v>
      </c>
      <c r="BF497" s="163">
        <f>IF(N497="snížená",J497,0)</f>
        <v>0</v>
      </c>
      <c r="BG497" s="163">
        <f>IF(N497="zákl. přenesená",J497,0)</f>
        <v>0</v>
      </c>
      <c r="BH497" s="163">
        <f>IF(N497="sníž. přenesená",J497,0)</f>
        <v>0</v>
      </c>
      <c r="BI497" s="163">
        <f>IF(N497="nulová",J497,0)</f>
        <v>0</v>
      </c>
      <c r="BJ497" s="17" t="s">
        <v>79</v>
      </c>
      <c r="BK497" s="163">
        <f>ROUND(I497*H497,2)</f>
        <v>0</v>
      </c>
      <c r="BL497" s="17" t="s">
        <v>242</v>
      </c>
      <c r="BM497" s="162" t="s">
        <v>806</v>
      </c>
    </row>
    <row r="498" spans="1:65" s="15" customFormat="1">
      <c r="B498" s="181"/>
      <c r="D498" s="165" t="s">
        <v>157</v>
      </c>
      <c r="E498" s="182" t="s">
        <v>1</v>
      </c>
      <c r="F498" s="183" t="s">
        <v>807</v>
      </c>
      <c r="H498" s="182" t="s">
        <v>1</v>
      </c>
      <c r="I498" s="184"/>
      <c r="L498" s="181"/>
      <c r="M498" s="185"/>
      <c r="N498" s="186"/>
      <c r="O498" s="186"/>
      <c r="P498" s="186"/>
      <c r="Q498" s="186"/>
      <c r="R498" s="186"/>
      <c r="S498" s="186"/>
      <c r="T498" s="187"/>
      <c r="AT498" s="182" t="s">
        <v>157</v>
      </c>
      <c r="AU498" s="182" t="s">
        <v>81</v>
      </c>
      <c r="AV498" s="15" t="s">
        <v>79</v>
      </c>
      <c r="AW498" s="15" t="s">
        <v>29</v>
      </c>
      <c r="AX498" s="15" t="s">
        <v>72</v>
      </c>
      <c r="AY498" s="182" t="s">
        <v>149</v>
      </c>
    </row>
    <row r="499" spans="1:65" s="15" customFormat="1">
      <c r="B499" s="181"/>
      <c r="D499" s="165" t="s">
        <v>157</v>
      </c>
      <c r="E499" s="182" t="s">
        <v>1</v>
      </c>
      <c r="F499" s="183" t="s">
        <v>808</v>
      </c>
      <c r="H499" s="182" t="s">
        <v>1</v>
      </c>
      <c r="I499" s="184"/>
      <c r="L499" s="181"/>
      <c r="M499" s="185"/>
      <c r="N499" s="186"/>
      <c r="O499" s="186"/>
      <c r="P499" s="186"/>
      <c r="Q499" s="186"/>
      <c r="R499" s="186"/>
      <c r="S499" s="186"/>
      <c r="T499" s="187"/>
      <c r="AT499" s="182" t="s">
        <v>157</v>
      </c>
      <c r="AU499" s="182" t="s">
        <v>81</v>
      </c>
      <c r="AV499" s="15" t="s">
        <v>79</v>
      </c>
      <c r="AW499" s="15" t="s">
        <v>29</v>
      </c>
      <c r="AX499" s="15" t="s">
        <v>72</v>
      </c>
      <c r="AY499" s="182" t="s">
        <v>149</v>
      </c>
    </row>
    <row r="500" spans="1:65" s="13" customFormat="1">
      <c r="B500" s="164"/>
      <c r="D500" s="165" t="s">
        <v>157</v>
      </c>
      <c r="E500" s="166" t="s">
        <v>1</v>
      </c>
      <c r="F500" s="167" t="s">
        <v>229</v>
      </c>
      <c r="H500" s="168">
        <v>13</v>
      </c>
      <c r="I500" s="169"/>
      <c r="L500" s="164"/>
      <c r="M500" s="170"/>
      <c r="N500" s="171"/>
      <c r="O500" s="171"/>
      <c r="P500" s="171"/>
      <c r="Q500" s="171"/>
      <c r="R500" s="171"/>
      <c r="S500" s="171"/>
      <c r="T500" s="172"/>
      <c r="AT500" s="166" t="s">
        <v>157</v>
      </c>
      <c r="AU500" s="166" t="s">
        <v>81</v>
      </c>
      <c r="AV500" s="13" t="s">
        <v>81</v>
      </c>
      <c r="AW500" s="13" t="s">
        <v>29</v>
      </c>
      <c r="AX500" s="13" t="s">
        <v>79</v>
      </c>
      <c r="AY500" s="166" t="s">
        <v>149</v>
      </c>
    </row>
    <row r="501" spans="1:65" s="2" customFormat="1" ht="62.65" customHeight="1">
      <c r="A501" s="32"/>
      <c r="B501" s="149"/>
      <c r="C501" s="150" t="s">
        <v>809</v>
      </c>
      <c r="D501" s="150" t="s">
        <v>151</v>
      </c>
      <c r="E501" s="151" t="s">
        <v>810</v>
      </c>
      <c r="F501" s="152" t="s">
        <v>811</v>
      </c>
      <c r="G501" s="153" t="s">
        <v>154</v>
      </c>
      <c r="H501" s="154">
        <v>306.10000000000002</v>
      </c>
      <c r="I501" s="155"/>
      <c r="J501" s="156">
        <f>ROUND(I501*H501,2)</f>
        <v>0</v>
      </c>
      <c r="K501" s="157"/>
      <c r="L501" s="33"/>
      <c r="M501" s="158" t="s">
        <v>1</v>
      </c>
      <c r="N501" s="159" t="s">
        <v>37</v>
      </c>
      <c r="O501" s="58"/>
      <c r="P501" s="160">
        <f>O501*H501</f>
        <v>0</v>
      </c>
      <c r="Q501" s="160">
        <v>1.3849999999999999E-2</v>
      </c>
      <c r="R501" s="160">
        <f>Q501*H501</f>
        <v>4.2394850000000002</v>
      </c>
      <c r="S501" s="160">
        <v>0</v>
      </c>
      <c r="T501" s="161">
        <f>S501*H501</f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62" t="s">
        <v>242</v>
      </c>
      <c r="AT501" s="162" t="s">
        <v>151</v>
      </c>
      <c r="AU501" s="162" t="s">
        <v>81</v>
      </c>
      <c r="AY501" s="17" t="s">
        <v>149</v>
      </c>
      <c r="BE501" s="163">
        <f>IF(N501="základní",J501,0)</f>
        <v>0</v>
      </c>
      <c r="BF501" s="163">
        <f>IF(N501="snížená",J501,0)</f>
        <v>0</v>
      </c>
      <c r="BG501" s="163">
        <f>IF(N501="zákl. přenesená",J501,0)</f>
        <v>0</v>
      </c>
      <c r="BH501" s="163">
        <f>IF(N501="sníž. přenesená",J501,0)</f>
        <v>0</v>
      </c>
      <c r="BI501" s="163">
        <f>IF(N501="nulová",J501,0)</f>
        <v>0</v>
      </c>
      <c r="BJ501" s="17" t="s">
        <v>79</v>
      </c>
      <c r="BK501" s="163">
        <f>ROUND(I501*H501,2)</f>
        <v>0</v>
      </c>
      <c r="BL501" s="17" t="s">
        <v>242</v>
      </c>
      <c r="BM501" s="162" t="s">
        <v>812</v>
      </c>
    </row>
    <row r="502" spans="1:65" s="15" customFormat="1">
      <c r="B502" s="181"/>
      <c r="D502" s="165" t="s">
        <v>157</v>
      </c>
      <c r="E502" s="182" t="s">
        <v>1</v>
      </c>
      <c r="F502" s="183" t="s">
        <v>813</v>
      </c>
      <c r="H502" s="182" t="s">
        <v>1</v>
      </c>
      <c r="I502" s="184"/>
      <c r="L502" s="181"/>
      <c r="M502" s="185"/>
      <c r="N502" s="186"/>
      <c r="O502" s="186"/>
      <c r="P502" s="186"/>
      <c r="Q502" s="186"/>
      <c r="R502" s="186"/>
      <c r="S502" s="186"/>
      <c r="T502" s="187"/>
      <c r="AT502" s="182" t="s">
        <v>157</v>
      </c>
      <c r="AU502" s="182" t="s">
        <v>81</v>
      </c>
      <c r="AV502" s="15" t="s">
        <v>79</v>
      </c>
      <c r="AW502" s="15" t="s">
        <v>29</v>
      </c>
      <c r="AX502" s="15" t="s">
        <v>72</v>
      </c>
      <c r="AY502" s="182" t="s">
        <v>149</v>
      </c>
    </row>
    <row r="503" spans="1:65" s="13" customFormat="1">
      <c r="B503" s="164"/>
      <c r="D503" s="165" t="s">
        <v>157</v>
      </c>
      <c r="E503" s="166" t="s">
        <v>1</v>
      </c>
      <c r="F503" s="167" t="s">
        <v>814</v>
      </c>
      <c r="H503" s="168">
        <v>306.10000000000002</v>
      </c>
      <c r="I503" s="169"/>
      <c r="L503" s="164"/>
      <c r="M503" s="170"/>
      <c r="N503" s="171"/>
      <c r="O503" s="171"/>
      <c r="P503" s="171"/>
      <c r="Q503" s="171"/>
      <c r="R503" s="171"/>
      <c r="S503" s="171"/>
      <c r="T503" s="172"/>
      <c r="AT503" s="166" t="s">
        <v>157</v>
      </c>
      <c r="AU503" s="166" t="s">
        <v>81</v>
      </c>
      <c r="AV503" s="13" t="s">
        <v>81</v>
      </c>
      <c r="AW503" s="13" t="s">
        <v>29</v>
      </c>
      <c r="AX503" s="13" t="s">
        <v>79</v>
      </c>
      <c r="AY503" s="166" t="s">
        <v>149</v>
      </c>
    </row>
    <row r="504" spans="1:65" s="2" customFormat="1" ht="37.9" customHeight="1">
      <c r="A504" s="32"/>
      <c r="B504" s="149"/>
      <c r="C504" s="150" t="s">
        <v>815</v>
      </c>
      <c r="D504" s="150" t="s">
        <v>151</v>
      </c>
      <c r="E504" s="151" t="s">
        <v>816</v>
      </c>
      <c r="F504" s="152" t="s">
        <v>817</v>
      </c>
      <c r="G504" s="153" t="s">
        <v>154</v>
      </c>
      <c r="H504" s="154">
        <v>375.9</v>
      </c>
      <c r="I504" s="155"/>
      <c r="J504" s="156">
        <f>ROUND(I504*H504,2)</f>
        <v>0</v>
      </c>
      <c r="K504" s="157"/>
      <c r="L504" s="33"/>
      <c r="M504" s="158" t="s">
        <v>1</v>
      </c>
      <c r="N504" s="159" t="s">
        <v>37</v>
      </c>
      <c r="O504" s="58"/>
      <c r="P504" s="160">
        <f>O504*H504</f>
        <v>0</v>
      </c>
      <c r="Q504" s="160">
        <v>1.25E-3</v>
      </c>
      <c r="R504" s="160">
        <f>Q504*H504</f>
        <v>0.46987499999999999</v>
      </c>
      <c r="S504" s="160">
        <v>0</v>
      </c>
      <c r="T504" s="161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62" t="s">
        <v>242</v>
      </c>
      <c r="AT504" s="162" t="s">
        <v>151</v>
      </c>
      <c r="AU504" s="162" t="s">
        <v>81</v>
      </c>
      <c r="AY504" s="17" t="s">
        <v>149</v>
      </c>
      <c r="BE504" s="163">
        <f>IF(N504="základní",J504,0)</f>
        <v>0</v>
      </c>
      <c r="BF504" s="163">
        <f>IF(N504="snížená",J504,0)</f>
        <v>0</v>
      </c>
      <c r="BG504" s="163">
        <f>IF(N504="zákl. přenesená",J504,0)</f>
        <v>0</v>
      </c>
      <c r="BH504" s="163">
        <f>IF(N504="sníž. přenesená",J504,0)</f>
        <v>0</v>
      </c>
      <c r="BI504" s="163">
        <f>IF(N504="nulová",J504,0)</f>
        <v>0</v>
      </c>
      <c r="BJ504" s="17" t="s">
        <v>79</v>
      </c>
      <c r="BK504" s="163">
        <f>ROUND(I504*H504,2)</f>
        <v>0</v>
      </c>
      <c r="BL504" s="17" t="s">
        <v>242</v>
      </c>
      <c r="BM504" s="162" t="s">
        <v>818</v>
      </c>
    </row>
    <row r="505" spans="1:65" s="15" customFormat="1">
      <c r="B505" s="181"/>
      <c r="D505" s="165" t="s">
        <v>157</v>
      </c>
      <c r="E505" s="182" t="s">
        <v>1</v>
      </c>
      <c r="F505" s="183" t="s">
        <v>819</v>
      </c>
      <c r="H505" s="182" t="s">
        <v>1</v>
      </c>
      <c r="I505" s="184"/>
      <c r="L505" s="181"/>
      <c r="M505" s="185"/>
      <c r="N505" s="186"/>
      <c r="O505" s="186"/>
      <c r="P505" s="186"/>
      <c r="Q505" s="186"/>
      <c r="R505" s="186"/>
      <c r="S505" s="186"/>
      <c r="T505" s="187"/>
      <c r="AT505" s="182" t="s">
        <v>157</v>
      </c>
      <c r="AU505" s="182" t="s">
        <v>81</v>
      </c>
      <c r="AV505" s="15" t="s">
        <v>79</v>
      </c>
      <c r="AW505" s="15" t="s">
        <v>29</v>
      </c>
      <c r="AX505" s="15" t="s">
        <v>72</v>
      </c>
      <c r="AY505" s="182" t="s">
        <v>149</v>
      </c>
    </row>
    <row r="506" spans="1:65" s="15" customFormat="1">
      <c r="B506" s="181"/>
      <c r="D506" s="165" t="s">
        <v>157</v>
      </c>
      <c r="E506" s="182" t="s">
        <v>1</v>
      </c>
      <c r="F506" s="183" t="s">
        <v>820</v>
      </c>
      <c r="H506" s="182" t="s">
        <v>1</v>
      </c>
      <c r="I506" s="184"/>
      <c r="L506" s="181"/>
      <c r="M506" s="185"/>
      <c r="N506" s="186"/>
      <c r="O506" s="186"/>
      <c r="P506" s="186"/>
      <c r="Q506" s="186"/>
      <c r="R506" s="186"/>
      <c r="S506" s="186"/>
      <c r="T506" s="187"/>
      <c r="AT506" s="182" t="s">
        <v>157</v>
      </c>
      <c r="AU506" s="182" t="s">
        <v>81</v>
      </c>
      <c r="AV506" s="15" t="s">
        <v>79</v>
      </c>
      <c r="AW506" s="15" t="s">
        <v>29</v>
      </c>
      <c r="AX506" s="15" t="s">
        <v>72</v>
      </c>
      <c r="AY506" s="182" t="s">
        <v>149</v>
      </c>
    </row>
    <row r="507" spans="1:65" s="13" customFormat="1">
      <c r="B507" s="164"/>
      <c r="D507" s="165" t="s">
        <v>157</v>
      </c>
      <c r="E507" s="166" t="s">
        <v>1</v>
      </c>
      <c r="F507" s="167" t="s">
        <v>821</v>
      </c>
      <c r="H507" s="168">
        <v>375.9</v>
      </c>
      <c r="I507" s="169"/>
      <c r="L507" s="164"/>
      <c r="M507" s="170"/>
      <c r="N507" s="171"/>
      <c r="O507" s="171"/>
      <c r="P507" s="171"/>
      <c r="Q507" s="171"/>
      <c r="R507" s="171"/>
      <c r="S507" s="171"/>
      <c r="T507" s="172"/>
      <c r="AT507" s="166" t="s">
        <v>157</v>
      </c>
      <c r="AU507" s="166" t="s">
        <v>81</v>
      </c>
      <c r="AV507" s="13" t="s">
        <v>81</v>
      </c>
      <c r="AW507" s="13" t="s">
        <v>29</v>
      </c>
      <c r="AX507" s="13" t="s">
        <v>79</v>
      </c>
      <c r="AY507" s="166" t="s">
        <v>149</v>
      </c>
    </row>
    <row r="508" spans="1:65" s="2" customFormat="1" ht="55.5" customHeight="1">
      <c r="A508" s="32"/>
      <c r="B508" s="149"/>
      <c r="C508" s="188" t="s">
        <v>822</v>
      </c>
      <c r="D508" s="188" t="s">
        <v>212</v>
      </c>
      <c r="E508" s="189" t="s">
        <v>823</v>
      </c>
      <c r="F508" s="190" t="s">
        <v>824</v>
      </c>
      <c r="G508" s="191" t="s">
        <v>154</v>
      </c>
      <c r="H508" s="192">
        <v>413.49</v>
      </c>
      <c r="I508" s="193"/>
      <c r="J508" s="194">
        <f>ROUND(I508*H508,2)</f>
        <v>0</v>
      </c>
      <c r="K508" s="195"/>
      <c r="L508" s="196"/>
      <c r="M508" s="197" t="s">
        <v>1</v>
      </c>
      <c r="N508" s="198" t="s">
        <v>37</v>
      </c>
      <c r="O508" s="58"/>
      <c r="P508" s="160">
        <f>O508*H508</f>
        <v>0</v>
      </c>
      <c r="Q508" s="160">
        <v>8.0000000000000002E-3</v>
      </c>
      <c r="R508" s="160">
        <f>Q508*H508</f>
        <v>3.3079200000000002</v>
      </c>
      <c r="S508" s="160">
        <v>0</v>
      </c>
      <c r="T508" s="161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62" t="s">
        <v>327</v>
      </c>
      <c r="AT508" s="162" t="s">
        <v>212</v>
      </c>
      <c r="AU508" s="162" t="s">
        <v>81</v>
      </c>
      <c r="AY508" s="17" t="s">
        <v>149</v>
      </c>
      <c r="BE508" s="163">
        <f>IF(N508="základní",J508,0)</f>
        <v>0</v>
      </c>
      <c r="BF508" s="163">
        <f>IF(N508="snížená",J508,0)</f>
        <v>0</v>
      </c>
      <c r="BG508" s="163">
        <f>IF(N508="zákl. přenesená",J508,0)</f>
        <v>0</v>
      </c>
      <c r="BH508" s="163">
        <f>IF(N508="sníž. přenesená",J508,0)</f>
        <v>0</v>
      </c>
      <c r="BI508" s="163">
        <f>IF(N508="nulová",J508,0)</f>
        <v>0</v>
      </c>
      <c r="BJ508" s="17" t="s">
        <v>79</v>
      </c>
      <c r="BK508" s="163">
        <f>ROUND(I508*H508,2)</f>
        <v>0</v>
      </c>
      <c r="BL508" s="17" t="s">
        <v>242</v>
      </c>
      <c r="BM508" s="162" t="s">
        <v>825</v>
      </c>
    </row>
    <row r="509" spans="1:65" s="15" customFormat="1">
      <c r="B509" s="181"/>
      <c r="D509" s="165" t="s">
        <v>157</v>
      </c>
      <c r="E509" s="182" t="s">
        <v>1</v>
      </c>
      <c r="F509" s="183" t="s">
        <v>820</v>
      </c>
      <c r="H509" s="182" t="s">
        <v>1</v>
      </c>
      <c r="I509" s="184"/>
      <c r="L509" s="181"/>
      <c r="M509" s="185"/>
      <c r="N509" s="186"/>
      <c r="O509" s="186"/>
      <c r="P509" s="186"/>
      <c r="Q509" s="186"/>
      <c r="R509" s="186"/>
      <c r="S509" s="186"/>
      <c r="T509" s="187"/>
      <c r="AT509" s="182" t="s">
        <v>157</v>
      </c>
      <c r="AU509" s="182" t="s">
        <v>81</v>
      </c>
      <c r="AV509" s="15" t="s">
        <v>79</v>
      </c>
      <c r="AW509" s="15" t="s">
        <v>29</v>
      </c>
      <c r="AX509" s="15" t="s">
        <v>72</v>
      </c>
      <c r="AY509" s="182" t="s">
        <v>149</v>
      </c>
    </row>
    <row r="510" spans="1:65" s="13" customFormat="1">
      <c r="B510" s="164"/>
      <c r="D510" s="165" t="s">
        <v>157</v>
      </c>
      <c r="E510" s="166" t="s">
        <v>1</v>
      </c>
      <c r="F510" s="167" t="s">
        <v>826</v>
      </c>
      <c r="H510" s="168">
        <v>413.49</v>
      </c>
      <c r="I510" s="169"/>
      <c r="L510" s="164"/>
      <c r="M510" s="170"/>
      <c r="N510" s="171"/>
      <c r="O510" s="171"/>
      <c r="P510" s="171"/>
      <c r="Q510" s="171"/>
      <c r="R510" s="171"/>
      <c r="S510" s="171"/>
      <c r="T510" s="172"/>
      <c r="AT510" s="166" t="s">
        <v>157</v>
      </c>
      <c r="AU510" s="166" t="s">
        <v>81</v>
      </c>
      <c r="AV510" s="13" t="s">
        <v>81</v>
      </c>
      <c r="AW510" s="13" t="s">
        <v>29</v>
      </c>
      <c r="AX510" s="13" t="s">
        <v>79</v>
      </c>
      <c r="AY510" s="166" t="s">
        <v>149</v>
      </c>
    </row>
    <row r="511" spans="1:65" s="2" customFormat="1" ht="33" customHeight="1">
      <c r="A511" s="32"/>
      <c r="B511" s="149"/>
      <c r="C511" s="150" t="s">
        <v>827</v>
      </c>
      <c r="D511" s="150" t="s">
        <v>151</v>
      </c>
      <c r="E511" s="151" t="s">
        <v>828</v>
      </c>
      <c r="F511" s="152" t="s">
        <v>829</v>
      </c>
      <c r="G511" s="153" t="s">
        <v>154</v>
      </c>
      <c r="H511" s="154">
        <v>66.561000000000007</v>
      </c>
      <c r="I511" s="155"/>
      <c r="J511" s="156">
        <f>ROUND(I511*H511,2)</f>
        <v>0</v>
      </c>
      <c r="K511" s="157"/>
      <c r="L511" s="33"/>
      <c r="M511" s="158" t="s">
        <v>1</v>
      </c>
      <c r="N511" s="159" t="s">
        <v>37</v>
      </c>
      <c r="O511" s="58"/>
      <c r="P511" s="160">
        <f>O511*H511</f>
        <v>0</v>
      </c>
      <c r="Q511" s="160">
        <v>0</v>
      </c>
      <c r="R511" s="160">
        <f>Q511*H511</f>
        <v>0</v>
      </c>
      <c r="S511" s="160">
        <v>1.0489999999999999E-2</v>
      </c>
      <c r="T511" s="161">
        <f>S511*H511</f>
        <v>0.69822488999999999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62" t="s">
        <v>242</v>
      </c>
      <c r="AT511" s="162" t="s">
        <v>151</v>
      </c>
      <c r="AU511" s="162" t="s">
        <v>81</v>
      </c>
      <c r="AY511" s="17" t="s">
        <v>149</v>
      </c>
      <c r="BE511" s="163">
        <f>IF(N511="základní",J511,0)</f>
        <v>0</v>
      </c>
      <c r="BF511" s="163">
        <f>IF(N511="snížená",J511,0)</f>
        <v>0</v>
      </c>
      <c r="BG511" s="163">
        <f>IF(N511="zákl. přenesená",J511,0)</f>
        <v>0</v>
      </c>
      <c r="BH511" s="163">
        <f>IF(N511="sníž. přenesená",J511,0)</f>
        <v>0</v>
      </c>
      <c r="BI511" s="163">
        <f>IF(N511="nulová",J511,0)</f>
        <v>0</v>
      </c>
      <c r="BJ511" s="17" t="s">
        <v>79</v>
      </c>
      <c r="BK511" s="163">
        <f>ROUND(I511*H511,2)</f>
        <v>0</v>
      </c>
      <c r="BL511" s="17" t="s">
        <v>242</v>
      </c>
      <c r="BM511" s="162" t="s">
        <v>830</v>
      </c>
    </row>
    <row r="512" spans="1:65" s="13" customFormat="1">
      <c r="B512" s="164"/>
      <c r="D512" s="165" t="s">
        <v>157</v>
      </c>
      <c r="E512" s="166" t="s">
        <v>1</v>
      </c>
      <c r="F512" s="167" t="s">
        <v>465</v>
      </c>
      <c r="H512" s="168">
        <v>66.561000000000007</v>
      </c>
      <c r="I512" s="169"/>
      <c r="L512" s="164"/>
      <c r="M512" s="170"/>
      <c r="N512" s="171"/>
      <c r="O512" s="171"/>
      <c r="P512" s="171"/>
      <c r="Q512" s="171"/>
      <c r="R512" s="171"/>
      <c r="S512" s="171"/>
      <c r="T512" s="172"/>
      <c r="AT512" s="166" t="s">
        <v>157</v>
      </c>
      <c r="AU512" s="166" t="s">
        <v>81</v>
      </c>
      <c r="AV512" s="13" t="s">
        <v>81</v>
      </c>
      <c r="AW512" s="13" t="s">
        <v>29</v>
      </c>
      <c r="AX512" s="13" t="s">
        <v>79</v>
      </c>
      <c r="AY512" s="166" t="s">
        <v>149</v>
      </c>
    </row>
    <row r="513" spans="1:65" s="2" customFormat="1" ht="37.9" customHeight="1">
      <c r="A513" s="32"/>
      <c r="B513" s="149"/>
      <c r="C513" s="150" t="s">
        <v>831</v>
      </c>
      <c r="D513" s="150" t="s">
        <v>151</v>
      </c>
      <c r="E513" s="151" t="s">
        <v>832</v>
      </c>
      <c r="F513" s="152" t="s">
        <v>833</v>
      </c>
      <c r="G513" s="153" t="s">
        <v>154</v>
      </c>
      <c r="H513" s="154">
        <v>0.48299999999999998</v>
      </c>
      <c r="I513" s="155"/>
      <c r="J513" s="156">
        <f>ROUND(I513*H513,2)</f>
        <v>0</v>
      </c>
      <c r="K513" s="157"/>
      <c r="L513" s="33"/>
      <c r="M513" s="158" t="s">
        <v>1</v>
      </c>
      <c r="N513" s="159" t="s">
        <v>37</v>
      </c>
      <c r="O513" s="58"/>
      <c r="P513" s="160">
        <f>O513*H513</f>
        <v>0</v>
      </c>
      <c r="Q513" s="160">
        <v>0</v>
      </c>
      <c r="R513" s="160">
        <f>Q513*H513</f>
        <v>0</v>
      </c>
      <c r="S513" s="160">
        <v>0</v>
      </c>
      <c r="T513" s="161">
        <f>S513*H513</f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62" t="s">
        <v>242</v>
      </c>
      <c r="AT513" s="162" t="s">
        <v>151</v>
      </c>
      <c r="AU513" s="162" t="s">
        <v>81</v>
      </c>
      <c r="AY513" s="17" t="s">
        <v>149</v>
      </c>
      <c r="BE513" s="163">
        <f>IF(N513="základní",J513,0)</f>
        <v>0</v>
      </c>
      <c r="BF513" s="163">
        <f>IF(N513="snížená",J513,0)</f>
        <v>0</v>
      </c>
      <c r="BG513" s="163">
        <f>IF(N513="zákl. přenesená",J513,0)</f>
        <v>0</v>
      </c>
      <c r="BH513" s="163">
        <f>IF(N513="sníž. přenesená",J513,0)</f>
        <v>0</v>
      </c>
      <c r="BI513" s="163">
        <f>IF(N513="nulová",J513,0)</f>
        <v>0</v>
      </c>
      <c r="BJ513" s="17" t="s">
        <v>79</v>
      </c>
      <c r="BK513" s="163">
        <f>ROUND(I513*H513,2)</f>
        <v>0</v>
      </c>
      <c r="BL513" s="17" t="s">
        <v>242</v>
      </c>
      <c r="BM513" s="162" t="s">
        <v>834</v>
      </c>
    </row>
    <row r="514" spans="1:65" s="13" customFormat="1">
      <c r="B514" s="164"/>
      <c r="D514" s="165" t="s">
        <v>157</v>
      </c>
      <c r="E514" s="166" t="s">
        <v>1</v>
      </c>
      <c r="F514" s="167" t="s">
        <v>835</v>
      </c>
      <c r="H514" s="168">
        <v>0.48299999999999998</v>
      </c>
      <c r="I514" s="169"/>
      <c r="L514" s="164"/>
      <c r="M514" s="170"/>
      <c r="N514" s="171"/>
      <c r="O514" s="171"/>
      <c r="P514" s="171"/>
      <c r="Q514" s="171"/>
      <c r="R514" s="171"/>
      <c r="S514" s="171"/>
      <c r="T514" s="172"/>
      <c r="AT514" s="166" t="s">
        <v>157</v>
      </c>
      <c r="AU514" s="166" t="s">
        <v>81</v>
      </c>
      <c r="AV514" s="13" t="s">
        <v>81</v>
      </c>
      <c r="AW514" s="13" t="s">
        <v>29</v>
      </c>
      <c r="AX514" s="13" t="s">
        <v>79</v>
      </c>
      <c r="AY514" s="166" t="s">
        <v>149</v>
      </c>
    </row>
    <row r="515" spans="1:65" s="2" customFormat="1" ht="66.75" customHeight="1">
      <c r="A515" s="32"/>
      <c r="B515" s="149"/>
      <c r="C515" s="150" t="s">
        <v>836</v>
      </c>
      <c r="D515" s="150" t="s">
        <v>151</v>
      </c>
      <c r="E515" s="151" t="s">
        <v>837</v>
      </c>
      <c r="F515" s="152" t="s">
        <v>838</v>
      </c>
      <c r="G515" s="153" t="s">
        <v>187</v>
      </c>
      <c r="H515" s="154">
        <v>27.51</v>
      </c>
      <c r="I515" s="155"/>
      <c r="J515" s="156">
        <f>ROUND(I515*H515,2)</f>
        <v>0</v>
      </c>
      <c r="K515" s="157"/>
      <c r="L515" s="33"/>
      <c r="M515" s="158" t="s">
        <v>1</v>
      </c>
      <c r="N515" s="159" t="s">
        <v>37</v>
      </c>
      <c r="O515" s="58"/>
      <c r="P515" s="160">
        <f>O515*H515</f>
        <v>0</v>
      </c>
      <c r="Q515" s="160">
        <v>0</v>
      </c>
      <c r="R515" s="160">
        <f>Q515*H515</f>
        <v>0</v>
      </c>
      <c r="S515" s="160">
        <v>0</v>
      </c>
      <c r="T515" s="161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62" t="s">
        <v>242</v>
      </c>
      <c r="AT515" s="162" t="s">
        <v>151</v>
      </c>
      <c r="AU515" s="162" t="s">
        <v>81</v>
      </c>
      <c r="AY515" s="17" t="s">
        <v>149</v>
      </c>
      <c r="BE515" s="163">
        <f>IF(N515="základní",J515,0)</f>
        <v>0</v>
      </c>
      <c r="BF515" s="163">
        <f>IF(N515="snížená",J515,0)</f>
        <v>0</v>
      </c>
      <c r="BG515" s="163">
        <f>IF(N515="zákl. přenesená",J515,0)</f>
        <v>0</v>
      </c>
      <c r="BH515" s="163">
        <f>IF(N515="sníž. přenesená",J515,0)</f>
        <v>0</v>
      </c>
      <c r="BI515" s="163">
        <f>IF(N515="nulová",J515,0)</f>
        <v>0</v>
      </c>
      <c r="BJ515" s="17" t="s">
        <v>79</v>
      </c>
      <c r="BK515" s="163">
        <f>ROUND(I515*H515,2)</f>
        <v>0</v>
      </c>
      <c r="BL515" s="17" t="s">
        <v>242</v>
      </c>
      <c r="BM515" s="162" t="s">
        <v>839</v>
      </c>
    </row>
    <row r="516" spans="1:65" s="12" customFormat="1" ht="22.9" customHeight="1">
      <c r="B516" s="136"/>
      <c r="D516" s="137" t="s">
        <v>71</v>
      </c>
      <c r="E516" s="147" t="s">
        <v>840</v>
      </c>
      <c r="F516" s="147" t="s">
        <v>841</v>
      </c>
      <c r="I516" s="139"/>
      <c r="J516" s="148">
        <f>BK516</f>
        <v>0</v>
      </c>
      <c r="L516" s="136"/>
      <c r="M516" s="141"/>
      <c r="N516" s="142"/>
      <c r="O516" s="142"/>
      <c r="P516" s="143">
        <f>P517</f>
        <v>0</v>
      </c>
      <c r="Q516" s="142"/>
      <c r="R516" s="143">
        <f>R517</f>
        <v>0</v>
      </c>
      <c r="S516" s="142"/>
      <c r="T516" s="144">
        <f>T517</f>
        <v>0</v>
      </c>
      <c r="AR516" s="137" t="s">
        <v>81</v>
      </c>
      <c r="AT516" s="145" t="s">
        <v>71</v>
      </c>
      <c r="AU516" s="145" t="s">
        <v>79</v>
      </c>
      <c r="AY516" s="137" t="s">
        <v>149</v>
      </c>
      <c r="BK516" s="146">
        <f>BK517</f>
        <v>0</v>
      </c>
    </row>
    <row r="517" spans="1:65" s="2" customFormat="1" ht="37.9" customHeight="1">
      <c r="A517" s="32"/>
      <c r="B517" s="149"/>
      <c r="C517" s="150" t="s">
        <v>842</v>
      </c>
      <c r="D517" s="150" t="s">
        <v>151</v>
      </c>
      <c r="E517" s="151" t="s">
        <v>843</v>
      </c>
      <c r="F517" s="152" t="s">
        <v>844</v>
      </c>
      <c r="G517" s="153" t="s">
        <v>278</v>
      </c>
      <c r="H517" s="154">
        <v>47.95</v>
      </c>
      <c r="I517" s="155"/>
      <c r="J517" s="156">
        <f>ROUND(I517*H517,2)</f>
        <v>0</v>
      </c>
      <c r="K517" s="157"/>
      <c r="L517" s="33"/>
      <c r="M517" s="158" t="s">
        <v>1</v>
      </c>
      <c r="N517" s="159" t="s">
        <v>37</v>
      </c>
      <c r="O517" s="58"/>
      <c r="P517" s="160">
        <f>O517*H517</f>
        <v>0</v>
      </c>
      <c r="Q517" s="160">
        <v>0</v>
      </c>
      <c r="R517" s="160">
        <f>Q517*H517</f>
        <v>0</v>
      </c>
      <c r="S517" s="160">
        <v>0</v>
      </c>
      <c r="T517" s="161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62" t="s">
        <v>242</v>
      </c>
      <c r="AT517" s="162" t="s">
        <v>151</v>
      </c>
      <c r="AU517" s="162" t="s">
        <v>81</v>
      </c>
      <c r="AY517" s="17" t="s">
        <v>149</v>
      </c>
      <c r="BE517" s="163">
        <f>IF(N517="základní",J517,0)</f>
        <v>0</v>
      </c>
      <c r="BF517" s="163">
        <f>IF(N517="snížená",J517,0)</f>
        <v>0</v>
      </c>
      <c r="BG517" s="163">
        <f>IF(N517="zákl. přenesená",J517,0)</f>
        <v>0</v>
      </c>
      <c r="BH517" s="163">
        <f>IF(N517="sníž. přenesená",J517,0)</f>
        <v>0</v>
      </c>
      <c r="BI517" s="163">
        <f>IF(N517="nulová",J517,0)</f>
        <v>0</v>
      </c>
      <c r="BJ517" s="17" t="s">
        <v>79</v>
      </c>
      <c r="BK517" s="163">
        <f>ROUND(I517*H517,2)</f>
        <v>0</v>
      </c>
      <c r="BL517" s="17" t="s">
        <v>242</v>
      </c>
      <c r="BM517" s="162" t="s">
        <v>845</v>
      </c>
    </row>
    <row r="518" spans="1:65" s="12" customFormat="1" ht="22.9" customHeight="1">
      <c r="B518" s="136"/>
      <c r="D518" s="137" t="s">
        <v>71</v>
      </c>
      <c r="E518" s="147" t="s">
        <v>846</v>
      </c>
      <c r="F518" s="147" t="s">
        <v>847</v>
      </c>
      <c r="I518" s="139"/>
      <c r="J518" s="148">
        <f>BK518</f>
        <v>0</v>
      </c>
      <c r="L518" s="136"/>
      <c r="M518" s="141"/>
      <c r="N518" s="142"/>
      <c r="O518" s="142"/>
      <c r="P518" s="143">
        <f>SUM(P519:P525)</f>
        <v>0</v>
      </c>
      <c r="Q518" s="142"/>
      <c r="R518" s="143">
        <f>SUM(R519:R525)</f>
        <v>0</v>
      </c>
      <c r="S518" s="142"/>
      <c r="T518" s="144">
        <f>SUM(T519:T525)</f>
        <v>0</v>
      </c>
      <c r="AR518" s="137" t="s">
        <v>81</v>
      </c>
      <c r="AT518" s="145" t="s">
        <v>71</v>
      </c>
      <c r="AU518" s="145" t="s">
        <v>79</v>
      </c>
      <c r="AY518" s="137" t="s">
        <v>149</v>
      </c>
      <c r="BK518" s="146">
        <f>SUM(BK519:BK525)</f>
        <v>0</v>
      </c>
    </row>
    <row r="519" spans="1:65" s="2" customFormat="1" ht="49.15" customHeight="1">
      <c r="A519" s="32"/>
      <c r="B519" s="149"/>
      <c r="C519" s="150" t="s">
        <v>848</v>
      </c>
      <c r="D519" s="150" t="s">
        <v>151</v>
      </c>
      <c r="E519" s="151" t="s">
        <v>849</v>
      </c>
      <c r="F519" s="152" t="s">
        <v>850</v>
      </c>
      <c r="G519" s="153" t="s">
        <v>267</v>
      </c>
      <c r="H519" s="154">
        <v>1</v>
      </c>
      <c r="I519" s="155"/>
      <c r="J519" s="156">
        <f t="shared" ref="J519:J525" si="0">ROUND(I519*H519,2)</f>
        <v>0</v>
      </c>
      <c r="K519" s="157"/>
      <c r="L519" s="33"/>
      <c r="M519" s="158" t="s">
        <v>1</v>
      </c>
      <c r="N519" s="159" t="s">
        <v>37</v>
      </c>
      <c r="O519" s="58"/>
      <c r="P519" s="160">
        <f t="shared" ref="P519:P525" si="1">O519*H519</f>
        <v>0</v>
      </c>
      <c r="Q519" s="160">
        <v>0</v>
      </c>
      <c r="R519" s="160">
        <f t="shared" ref="R519:R525" si="2">Q519*H519</f>
        <v>0</v>
      </c>
      <c r="S519" s="160">
        <v>0</v>
      </c>
      <c r="T519" s="161">
        <f t="shared" ref="T519:T525" si="3"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62" t="s">
        <v>242</v>
      </c>
      <c r="AT519" s="162" t="s">
        <v>151</v>
      </c>
      <c r="AU519" s="162" t="s">
        <v>81</v>
      </c>
      <c r="AY519" s="17" t="s">
        <v>149</v>
      </c>
      <c r="BE519" s="163">
        <f t="shared" ref="BE519:BE525" si="4">IF(N519="základní",J519,0)</f>
        <v>0</v>
      </c>
      <c r="BF519" s="163">
        <f t="shared" ref="BF519:BF525" si="5">IF(N519="snížená",J519,0)</f>
        <v>0</v>
      </c>
      <c r="BG519" s="163">
        <f t="shared" ref="BG519:BG525" si="6">IF(N519="zákl. přenesená",J519,0)</f>
        <v>0</v>
      </c>
      <c r="BH519" s="163">
        <f t="shared" ref="BH519:BH525" si="7">IF(N519="sníž. přenesená",J519,0)</f>
        <v>0</v>
      </c>
      <c r="BI519" s="163">
        <f t="shared" ref="BI519:BI525" si="8">IF(N519="nulová",J519,0)</f>
        <v>0</v>
      </c>
      <c r="BJ519" s="17" t="s">
        <v>79</v>
      </c>
      <c r="BK519" s="163">
        <f t="shared" ref="BK519:BK525" si="9">ROUND(I519*H519,2)</f>
        <v>0</v>
      </c>
      <c r="BL519" s="17" t="s">
        <v>242</v>
      </c>
      <c r="BM519" s="162" t="s">
        <v>851</v>
      </c>
    </row>
    <row r="520" spans="1:65" s="2" customFormat="1" ht="49.15" customHeight="1">
      <c r="A520" s="32"/>
      <c r="B520" s="149"/>
      <c r="C520" s="150" t="s">
        <v>852</v>
      </c>
      <c r="D520" s="150" t="s">
        <v>151</v>
      </c>
      <c r="E520" s="151" t="s">
        <v>853</v>
      </c>
      <c r="F520" s="152" t="s">
        <v>854</v>
      </c>
      <c r="G520" s="153" t="s">
        <v>267</v>
      </c>
      <c r="H520" s="154">
        <v>1</v>
      </c>
      <c r="I520" s="155"/>
      <c r="J520" s="156">
        <f t="shared" si="0"/>
        <v>0</v>
      </c>
      <c r="K520" s="157"/>
      <c r="L520" s="33"/>
      <c r="M520" s="158" t="s">
        <v>1</v>
      </c>
      <c r="N520" s="159" t="s">
        <v>37</v>
      </c>
      <c r="O520" s="58"/>
      <c r="P520" s="160">
        <f t="shared" si="1"/>
        <v>0</v>
      </c>
      <c r="Q520" s="160">
        <v>0</v>
      </c>
      <c r="R520" s="160">
        <f t="shared" si="2"/>
        <v>0</v>
      </c>
      <c r="S520" s="160">
        <v>0</v>
      </c>
      <c r="T520" s="161">
        <f t="shared" si="3"/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62" t="s">
        <v>242</v>
      </c>
      <c r="AT520" s="162" t="s">
        <v>151</v>
      </c>
      <c r="AU520" s="162" t="s">
        <v>81</v>
      </c>
      <c r="AY520" s="17" t="s">
        <v>149</v>
      </c>
      <c r="BE520" s="163">
        <f t="shared" si="4"/>
        <v>0</v>
      </c>
      <c r="BF520" s="163">
        <f t="shared" si="5"/>
        <v>0</v>
      </c>
      <c r="BG520" s="163">
        <f t="shared" si="6"/>
        <v>0</v>
      </c>
      <c r="BH520" s="163">
        <f t="shared" si="7"/>
        <v>0</v>
      </c>
      <c r="BI520" s="163">
        <f t="shared" si="8"/>
        <v>0</v>
      </c>
      <c r="BJ520" s="17" t="s">
        <v>79</v>
      </c>
      <c r="BK520" s="163">
        <f t="shared" si="9"/>
        <v>0</v>
      </c>
      <c r="BL520" s="17" t="s">
        <v>242</v>
      </c>
      <c r="BM520" s="162" t="s">
        <v>855</v>
      </c>
    </row>
    <row r="521" spans="1:65" s="2" customFormat="1" ht="49.15" customHeight="1">
      <c r="A521" s="32"/>
      <c r="B521" s="149"/>
      <c r="C521" s="150" t="s">
        <v>856</v>
      </c>
      <c r="D521" s="150" t="s">
        <v>151</v>
      </c>
      <c r="E521" s="151" t="s">
        <v>857</v>
      </c>
      <c r="F521" s="152" t="s">
        <v>858</v>
      </c>
      <c r="G521" s="153" t="s">
        <v>267</v>
      </c>
      <c r="H521" s="154">
        <v>2</v>
      </c>
      <c r="I521" s="155"/>
      <c r="J521" s="156">
        <f t="shared" si="0"/>
        <v>0</v>
      </c>
      <c r="K521" s="157"/>
      <c r="L521" s="33"/>
      <c r="M521" s="158" t="s">
        <v>1</v>
      </c>
      <c r="N521" s="159" t="s">
        <v>37</v>
      </c>
      <c r="O521" s="58"/>
      <c r="P521" s="160">
        <f t="shared" si="1"/>
        <v>0</v>
      </c>
      <c r="Q521" s="160">
        <v>0</v>
      </c>
      <c r="R521" s="160">
        <f t="shared" si="2"/>
        <v>0</v>
      </c>
      <c r="S521" s="160">
        <v>0</v>
      </c>
      <c r="T521" s="161">
        <f t="shared" si="3"/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62" t="s">
        <v>242</v>
      </c>
      <c r="AT521" s="162" t="s">
        <v>151</v>
      </c>
      <c r="AU521" s="162" t="s">
        <v>81</v>
      </c>
      <c r="AY521" s="17" t="s">
        <v>149</v>
      </c>
      <c r="BE521" s="163">
        <f t="shared" si="4"/>
        <v>0</v>
      </c>
      <c r="BF521" s="163">
        <f t="shared" si="5"/>
        <v>0</v>
      </c>
      <c r="BG521" s="163">
        <f t="shared" si="6"/>
        <v>0</v>
      </c>
      <c r="BH521" s="163">
        <f t="shared" si="7"/>
        <v>0</v>
      </c>
      <c r="BI521" s="163">
        <f t="shared" si="8"/>
        <v>0</v>
      </c>
      <c r="BJ521" s="17" t="s">
        <v>79</v>
      </c>
      <c r="BK521" s="163">
        <f t="shared" si="9"/>
        <v>0</v>
      </c>
      <c r="BL521" s="17" t="s">
        <v>242</v>
      </c>
      <c r="BM521" s="162" t="s">
        <v>859</v>
      </c>
    </row>
    <row r="522" spans="1:65" s="2" customFormat="1" ht="49.15" customHeight="1">
      <c r="A522" s="32"/>
      <c r="B522" s="149"/>
      <c r="C522" s="150" t="s">
        <v>860</v>
      </c>
      <c r="D522" s="150" t="s">
        <v>151</v>
      </c>
      <c r="E522" s="151" t="s">
        <v>861</v>
      </c>
      <c r="F522" s="152" t="s">
        <v>862</v>
      </c>
      <c r="G522" s="153" t="s">
        <v>267</v>
      </c>
      <c r="H522" s="154">
        <v>1</v>
      </c>
      <c r="I522" s="155"/>
      <c r="J522" s="156">
        <f t="shared" si="0"/>
        <v>0</v>
      </c>
      <c r="K522" s="157"/>
      <c r="L522" s="33"/>
      <c r="M522" s="158" t="s">
        <v>1</v>
      </c>
      <c r="N522" s="159" t="s">
        <v>37</v>
      </c>
      <c r="O522" s="58"/>
      <c r="P522" s="160">
        <f t="shared" si="1"/>
        <v>0</v>
      </c>
      <c r="Q522" s="160">
        <v>0</v>
      </c>
      <c r="R522" s="160">
        <f t="shared" si="2"/>
        <v>0</v>
      </c>
      <c r="S522" s="160">
        <v>0</v>
      </c>
      <c r="T522" s="161">
        <f t="shared" si="3"/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62" t="s">
        <v>242</v>
      </c>
      <c r="AT522" s="162" t="s">
        <v>151</v>
      </c>
      <c r="AU522" s="162" t="s">
        <v>81</v>
      </c>
      <c r="AY522" s="17" t="s">
        <v>149</v>
      </c>
      <c r="BE522" s="163">
        <f t="shared" si="4"/>
        <v>0</v>
      </c>
      <c r="BF522" s="163">
        <f t="shared" si="5"/>
        <v>0</v>
      </c>
      <c r="BG522" s="163">
        <f t="shared" si="6"/>
        <v>0</v>
      </c>
      <c r="BH522" s="163">
        <f t="shared" si="7"/>
        <v>0</v>
      </c>
      <c r="BI522" s="163">
        <f t="shared" si="8"/>
        <v>0</v>
      </c>
      <c r="BJ522" s="17" t="s">
        <v>79</v>
      </c>
      <c r="BK522" s="163">
        <f t="shared" si="9"/>
        <v>0</v>
      </c>
      <c r="BL522" s="17" t="s">
        <v>242</v>
      </c>
      <c r="BM522" s="162" t="s">
        <v>863</v>
      </c>
    </row>
    <row r="523" spans="1:65" s="2" customFormat="1" ht="49.15" customHeight="1">
      <c r="A523" s="32"/>
      <c r="B523" s="149"/>
      <c r="C523" s="150" t="s">
        <v>864</v>
      </c>
      <c r="D523" s="150" t="s">
        <v>151</v>
      </c>
      <c r="E523" s="151" t="s">
        <v>865</v>
      </c>
      <c r="F523" s="152" t="s">
        <v>866</v>
      </c>
      <c r="G523" s="153" t="s">
        <v>267</v>
      </c>
      <c r="H523" s="154">
        <v>2</v>
      </c>
      <c r="I523" s="155"/>
      <c r="J523" s="156">
        <f t="shared" si="0"/>
        <v>0</v>
      </c>
      <c r="K523" s="157"/>
      <c r="L523" s="33"/>
      <c r="M523" s="158" t="s">
        <v>1</v>
      </c>
      <c r="N523" s="159" t="s">
        <v>37</v>
      </c>
      <c r="O523" s="58"/>
      <c r="P523" s="160">
        <f t="shared" si="1"/>
        <v>0</v>
      </c>
      <c r="Q523" s="160">
        <v>0</v>
      </c>
      <c r="R523" s="160">
        <f t="shared" si="2"/>
        <v>0</v>
      </c>
      <c r="S523" s="160">
        <v>0</v>
      </c>
      <c r="T523" s="161">
        <f t="shared" si="3"/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62" t="s">
        <v>242</v>
      </c>
      <c r="AT523" s="162" t="s">
        <v>151</v>
      </c>
      <c r="AU523" s="162" t="s">
        <v>81</v>
      </c>
      <c r="AY523" s="17" t="s">
        <v>149</v>
      </c>
      <c r="BE523" s="163">
        <f t="shared" si="4"/>
        <v>0</v>
      </c>
      <c r="BF523" s="163">
        <f t="shared" si="5"/>
        <v>0</v>
      </c>
      <c r="BG523" s="163">
        <f t="shared" si="6"/>
        <v>0</v>
      </c>
      <c r="BH523" s="163">
        <f t="shared" si="7"/>
        <v>0</v>
      </c>
      <c r="BI523" s="163">
        <f t="shared" si="8"/>
        <v>0</v>
      </c>
      <c r="BJ523" s="17" t="s">
        <v>79</v>
      </c>
      <c r="BK523" s="163">
        <f t="shared" si="9"/>
        <v>0</v>
      </c>
      <c r="BL523" s="17" t="s">
        <v>242</v>
      </c>
      <c r="BM523" s="162" t="s">
        <v>867</v>
      </c>
    </row>
    <row r="524" spans="1:65" s="2" customFormat="1" ht="49.15" customHeight="1">
      <c r="A524" s="32"/>
      <c r="B524" s="149"/>
      <c r="C524" s="150" t="s">
        <v>868</v>
      </c>
      <c r="D524" s="150" t="s">
        <v>151</v>
      </c>
      <c r="E524" s="151" t="s">
        <v>869</v>
      </c>
      <c r="F524" s="152" t="s">
        <v>870</v>
      </c>
      <c r="G524" s="153" t="s">
        <v>267</v>
      </c>
      <c r="H524" s="154">
        <v>1</v>
      </c>
      <c r="I524" s="155"/>
      <c r="J524" s="156">
        <f t="shared" si="0"/>
        <v>0</v>
      </c>
      <c r="K524" s="157"/>
      <c r="L524" s="33"/>
      <c r="M524" s="158" t="s">
        <v>1</v>
      </c>
      <c r="N524" s="159" t="s">
        <v>37</v>
      </c>
      <c r="O524" s="58"/>
      <c r="P524" s="160">
        <f t="shared" si="1"/>
        <v>0</v>
      </c>
      <c r="Q524" s="160">
        <v>0</v>
      </c>
      <c r="R524" s="160">
        <f t="shared" si="2"/>
        <v>0</v>
      </c>
      <c r="S524" s="160">
        <v>0</v>
      </c>
      <c r="T524" s="161">
        <f t="shared" si="3"/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62" t="s">
        <v>242</v>
      </c>
      <c r="AT524" s="162" t="s">
        <v>151</v>
      </c>
      <c r="AU524" s="162" t="s">
        <v>81</v>
      </c>
      <c r="AY524" s="17" t="s">
        <v>149</v>
      </c>
      <c r="BE524" s="163">
        <f t="shared" si="4"/>
        <v>0</v>
      </c>
      <c r="BF524" s="163">
        <f t="shared" si="5"/>
        <v>0</v>
      </c>
      <c r="BG524" s="163">
        <f t="shared" si="6"/>
        <v>0</v>
      </c>
      <c r="BH524" s="163">
        <f t="shared" si="7"/>
        <v>0</v>
      </c>
      <c r="BI524" s="163">
        <f t="shared" si="8"/>
        <v>0</v>
      </c>
      <c r="BJ524" s="17" t="s">
        <v>79</v>
      </c>
      <c r="BK524" s="163">
        <f t="shared" si="9"/>
        <v>0</v>
      </c>
      <c r="BL524" s="17" t="s">
        <v>242</v>
      </c>
      <c r="BM524" s="162" t="s">
        <v>871</v>
      </c>
    </row>
    <row r="525" spans="1:65" s="2" customFormat="1" ht="49.15" customHeight="1">
      <c r="A525" s="32"/>
      <c r="B525" s="149"/>
      <c r="C525" s="150" t="s">
        <v>872</v>
      </c>
      <c r="D525" s="150" t="s">
        <v>151</v>
      </c>
      <c r="E525" s="151" t="s">
        <v>873</v>
      </c>
      <c r="F525" s="152" t="s">
        <v>874</v>
      </c>
      <c r="G525" s="153" t="s">
        <v>267</v>
      </c>
      <c r="H525" s="154">
        <v>1</v>
      </c>
      <c r="I525" s="155"/>
      <c r="J525" s="156">
        <f t="shared" si="0"/>
        <v>0</v>
      </c>
      <c r="K525" s="157"/>
      <c r="L525" s="33"/>
      <c r="M525" s="158" t="s">
        <v>1</v>
      </c>
      <c r="N525" s="159" t="s">
        <v>37</v>
      </c>
      <c r="O525" s="58"/>
      <c r="P525" s="160">
        <f t="shared" si="1"/>
        <v>0</v>
      </c>
      <c r="Q525" s="160">
        <v>0</v>
      </c>
      <c r="R525" s="160">
        <f t="shared" si="2"/>
        <v>0</v>
      </c>
      <c r="S525" s="160">
        <v>0</v>
      </c>
      <c r="T525" s="161">
        <f t="shared" si="3"/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62" t="s">
        <v>242</v>
      </c>
      <c r="AT525" s="162" t="s">
        <v>151</v>
      </c>
      <c r="AU525" s="162" t="s">
        <v>81</v>
      </c>
      <c r="AY525" s="17" t="s">
        <v>149</v>
      </c>
      <c r="BE525" s="163">
        <f t="shared" si="4"/>
        <v>0</v>
      </c>
      <c r="BF525" s="163">
        <f t="shared" si="5"/>
        <v>0</v>
      </c>
      <c r="BG525" s="163">
        <f t="shared" si="6"/>
        <v>0</v>
      </c>
      <c r="BH525" s="163">
        <f t="shared" si="7"/>
        <v>0</v>
      </c>
      <c r="BI525" s="163">
        <f t="shared" si="8"/>
        <v>0</v>
      </c>
      <c r="BJ525" s="17" t="s">
        <v>79</v>
      </c>
      <c r="BK525" s="163">
        <f t="shared" si="9"/>
        <v>0</v>
      </c>
      <c r="BL525" s="17" t="s">
        <v>242</v>
      </c>
      <c r="BM525" s="162" t="s">
        <v>875</v>
      </c>
    </row>
    <row r="526" spans="1:65" s="12" customFormat="1" ht="22.9" customHeight="1">
      <c r="B526" s="136"/>
      <c r="D526" s="137" t="s">
        <v>71</v>
      </c>
      <c r="E526" s="147" t="s">
        <v>876</v>
      </c>
      <c r="F526" s="147" t="s">
        <v>877</v>
      </c>
      <c r="I526" s="139"/>
      <c r="J526" s="148">
        <f>BK526</f>
        <v>0</v>
      </c>
      <c r="L526" s="136"/>
      <c r="M526" s="141"/>
      <c r="N526" s="142"/>
      <c r="O526" s="142"/>
      <c r="P526" s="143">
        <f>SUM(P527:P576)</f>
        <v>0</v>
      </c>
      <c r="Q526" s="142"/>
      <c r="R526" s="143">
        <f>SUM(R527:R576)</f>
        <v>1.0414159999999999</v>
      </c>
      <c r="S526" s="142"/>
      <c r="T526" s="144">
        <f>SUM(T527:T576)</f>
        <v>18.588199199999998</v>
      </c>
      <c r="AR526" s="137" t="s">
        <v>81</v>
      </c>
      <c r="AT526" s="145" t="s">
        <v>71</v>
      </c>
      <c r="AU526" s="145" t="s">
        <v>79</v>
      </c>
      <c r="AY526" s="137" t="s">
        <v>149</v>
      </c>
      <c r="BK526" s="146">
        <f>SUM(BK527:BK576)</f>
        <v>0</v>
      </c>
    </row>
    <row r="527" spans="1:65" s="2" customFormat="1" ht="44.25" customHeight="1">
      <c r="A527" s="32"/>
      <c r="B527" s="149"/>
      <c r="C527" s="150" t="s">
        <v>878</v>
      </c>
      <c r="D527" s="150" t="s">
        <v>151</v>
      </c>
      <c r="E527" s="151" t="s">
        <v>879</v>
      </c>
      <c r="F527" s="152" t="s">
        <v>880</v>
      </c>
      <c r="G527" s="153" t="s">
        <v>267</v>
      </c>
      <c r="H527" s="154">
        <v>1</v>
      </c>
      <c r="I527" s="155"/>
      <c r="J527" s="156">
        <f t="shared" ref="J527:J532" si="10">ROUND(I527*H527,2)</f>
        <v>0</v>
      </c>
      <c r="K527" s="157"/>
      <c r="L527" s="33"/>
      <c r="M527" s="158" t="s">
        <v>1</v>
      </c>
      <c r="N527" s="159" t="s">
        <v>37</v>
      </c>
      <c r="O527" s="58"/>
      <c r="P527" s="160">
        <f t="shared" ref="P527:P532" si="11">O527*H527</f>
        <v>0</v>
      </c>
      <c r="Q527" s="160">
        <v>0</v>
      </c>
      <c r="R527" s="160">
        <f t="shared" ref="R527:R532" si="12">Q527*H527</f>
        <v>0</v>
      </c>
      <c r="S527" s="160">
        <v>0</v>
      </c>
      <c r="T527" s="161">
        <f t="shared" ref="T527:T532" si="13"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62" t="s">
        <v>242</v>
      </c>
      <c r="AT527" s="162" t="s">
        <v>151</v>
      </c>
      <c r="AU527" s="162" t="s">
        <v>81</v>
      </c>
      <c r="AY527" s="17" t="s">
        <v>149</v>
      </c>
      <c r="BE527" s="163">
        <f t="shared" ref="BE527:BE532" si="14">IF(N527="základní",J527,0)</f>
        <v>0</v>
      </c>
      <c r="BF527" s="163">
        <f t="shared" ref="BF527:BF532" si="15">IF(N527="snížená",J527,0)</f>
        <v>0</v>
      </c>
      <c r="BG527" s="163">
        <f t="shared" ref="BG527:BG532" si="16">IF(N527="zákl. přenesená",J527,0)</f>
        <v>0</v>
      </c>
      <c r="BH527" s="163">
        <f t="shared" ref="BH527:BH532" si="17">IF(N527="sníž. přenesená",J527,0)</f>
        <v>0</v>
      </c>
      <c r="BI527" s="163">
        <f t="shared" ref="BI527:BI532" si="18">IF(N527="nulová",J527,0)</f>
        <v>0</v>
      </c>
      <c r="BJ527" s="17" t="s">
        <v>79</v>
      </c>
      <c r="BK527" s="163">
        <f t="shared" ref="BK527:BK532" si="19">ROUND(I527*H527,2)</f>
        <v>0</v>
      </c>
      <c r="BL527" s="17" t="s">
        <v>242</v>
      </c>
      <c r="BM527" s="162" t="s">
        <v>881</v>
      </c>
    </row>
    <row r="528" spans="1:65" s="2" customFormat="1" ht="16.5" customHeight="1">
      <c r="A528" s="32"/>
      <c r="B528" s="149"/>
      <c r="C528" s="150" t="s">
        <v>882</v>
      </c>
      <c r="D528" s="150" t="s">
        <v>151</v>
      </c>
      <c r="E528" s="151" t="s">
        <v>883</v>
      </c>
      <c r="F528" s="152" t="s">
        <v>884</v>
      </c>
      <c r="G528" s="153" t="s">
        <v>278</v>
      </c>
      <c r="H528" s="154">
        <v>1.9</v>
      </c>
      <c r="I528" s="155"/>
      <c r="J528" s="156">
        <f t="shared" si="10"/>
        <v>0</v>
      </c>
      <c r="K528" s="157"/>
      <c r="L528" s="33"/>
      <c r="M528" s="158" t="s">
        <v>1</v>
      </c>
      <c r="N528" s="159" t="s">
        <v>37</v>
      </c>
      <c r="O528" s="58"/>
      <c r="P528" s="160">
        <f t="shared" si="11"/>
        <v>0</v>
      </c>
      <c r="Q528" s="160">
        <v>0</v>
      </c>
      <c r="R528" s="160">
        <f t="shared" si="12"/>
        <v>0</v>
      </c>
      <c r="S528" s="160">
        <v>0</v>
      </c>
      <c r="T528" s="161">
        <f t="shared" si="13"/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62" t="s">
        <v>242</v>
      </c>
      <c r="AT528" s="162" t="s">
        <v>151</v>
      </c>
      <c r="AU528" s="162" t="s">
        <v>81</v>
      </c>
      <c r="AY528" s="17" t="s">
        <v>149</v>
      </c>
      <c r="BE528" s="163">
        <f t="shared" si="14"/>
        <v>0</v>
      </c>
      <c r="BF528" s="163">
        <f t="shared" si="15"/>
        <v>0</v>
      </c>
      <c r="BG528" s="163">
        <f t="shared" si="16"/>
        <v>0</v>
      </c>
      <c r="BH528" s="163">
        <f t="shared" si="17"/>
        <v>0</v>
      </c>
      <c r="BI528" s="163">
        <f t="shared" si="18"/>
        <v>0</v>
      </c>
      <c r="BJ528" s="17" t="s">
        <v>79</v>
      </c>
      <c r="BK528" s="163">
        <f t="shared" si="19"/>
        <v>0</v>
      </c>
      <c r="BL528" s="17" t="s">
        <v>242</v>
      </c>
      <c r="BM528" s="162" t="s">
        <v>885</v>
      </c>
    </row>
    <row r="529" spans="1:65" s="2" customFormat="1" ht="24.2" customHeight="1">
      <c r="A529" s="32"/>
      <c r="B529" s="149"/>
      <c r="C529" s="150" t="s">
        <v>886</v>
      </c>
      <c r="D529" s="150" t="s">
        <v>151</v>
      </c>
      <c r="E529" s="151" t="s">
        <v>887</v>
      </c>
      <c r="F529" s="152" t="s">
        <v>888</v>
      </c>
      <c r="G529" s="153" t="s">
        <v>267</v>
      </c>
      <c r="H529" s="154">
        <v>6</v>
      </c>
      <c r="I529" s="155"/>
      <c r="J529" s="156">
        <f t="shared" si="10"/>
        <v>0</v>
      </c>
      <c r="K529" s="157"/>
      <c r="L529" s="33"/>
      <c r="M529" s="158" t="s">
        <v>1</v>
      </c>
      <c r="N529" s="159" t="s">
        <v>37</v>
      </c>
      <c r="O529" s="58"/>
      <c r="P529" s="160">
        <f t="shared" si="11"/>
        <v>0</v>
      </c>
      <c r="Q529" s="160">
        <v>0</v>
      </c>
      <c r="R529" s="160">
        <f t="shared" si="12"/>
        <v>0</v>
      </c>
      <c r="S529" s="160">
        <v>0</v>
      </c>
      <c r="T529" s="161">
        <f t="shared" si="13"/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62" t="s">
        <v>242</v>
      </c>
      <c r="AT529" s="162" t="s">
        <v>151</v>
      </c>
      <c r="AU529" s="162" t="s">
        <v>81</v>
      </c>
      <c r="AY529" s="17" t="s">
        <v>149</v>
      </c>
      <c r="BE529" s="163">
        <f t="shared" si="14"/>
        <v>0</v>
      </c>
      <c r="BF529" s="163">
        <f t="shared" si="15"/>
        <v>0</v>
      </c>
      <c r="BG529" s="163">
        <f t="shared" si="16"/>
        <v>0</v>
      </c>
      <c r="BH529" s="163">
        <f t="shared" si="17"/>
        <v>0</v>
      </c>
      <c r="BI529" s="163">
        <f t="shared" si="18"/>
        <v>0</v>
      </c>
      <c r="BJ529" s="17" t="s">
        <v>79</v>
      </c>
      <c r="BK529" s="163">
        <f t="shared" si="19"/>
        <v>0</v>
      </c>
      <c r="BL529" s="17" t="s">
        <v>242</v>
      </c>
      <c r="BM529" s="162" t="s">
        <v>889</v>
      </c>
    </row>
    <row r="530" spans="1:65" s="2" customFormat="1" ht="37.9" customHeight="1">
      <c r="A530" s="32"/>
      <c r="B530" s="149"/>
      <c r="C530" s="150" t="s">
        <v>890</v>
      </c>
      <c r="D530" s="150" t="s">
        <v>151</v>
      </c>
      <c r="E530" s="151" t="s">
        <v>891</v>
      </c>
      <c r="F530" s="152" t="s">
        <v>892</v>
      </c>
      <c r="G530" s="153" t="s">
        <v>893</v>
      </c>
      <c r="H530" s="154">
        <v>964</v>
      </c>
      <c r="I530" s="155"/>
      <c r="J530" s="156">
        <f t="shared" si="10"/>
        <v>0</v>
      </c>
      <c r="K530" s="157"/>
      <c r="L530" s="33"/>
      <c r="M530" s="158" t="s">
        <v>1</v>
      </c>
      <c r="N530" s="159" t="s">
        <v>37</v>
      </c>
      <c r="O530" s="58"/>
      <c r="P530" s="160">
        <f t="shared" si="11"/>
        <v>0</v>
      </c>
      <c r="Q530" s="160">
        <v>1E-3</v>
      </c>
      <c r="R530" s="160">
        <f t="shared" si="12"/>
        <v>0.96399999999999997</v>
      </c>
      <c r="S530" s="160">
        <v>0</v>
      </c>
      <c r="T530" s="161">
        <f t="shared" si="13"/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62" t="s">
        <v>242</v>
      </c>
      <c r="AT530" s="162" t="s">
        <v>151</v>
      </c>
      <c r="AU530" s="162" t="s">
        <v>81</v>
      </c>
      <c r="AY530" s="17" t="s">
        <v>149</v>
      </c>
      <c r="BE530" s="163">
        <f t="shared" si="14"/>
        <v>0</v>
      </c>
      <c r="BF530" s="163">
        <f t="shared" si="15"/>
        <v>0</v>
      </c>
      <c r="BG530" s="163">
        <f t="shared" si="16"/>
        <v>0</v>
      </c>
      <c r="BH530" s="163">
        <f t="shared" si="17"/>
        <v>0</v>
      </c>
      <c r="BI530" s="163">
        <f t="shared" si="18"/>
        <v>0</v>
      </c>
      <c r="BJ530" s="17" t="s">
        <v>79</v>
      </c>
      <c r="BK530" s="163">
        <f t="shared" si="19"/>
        <v>0</v>
      </c>
      <c r="BL530" s="17" t="s">
        <v>242</v>
      </c>
      <c r="BM530" s="162" t="s">
        <v>894</v>
      </c>
    </row>
    <row r="531" spans="1:65" s="2" customFormat="1" ht="16.5" customHeight="1">
      <c r="A531" s="32"/>
      <c r="B531" s="149"/>
      <c r="C531" s="150" t="s">
        <v>895</v>
      </c>
      <c r="D531" s="150" t="s">
        <v>151</v>
      </c>
      <c r="E531" s="151" t="s">
        <v>896</v>
      </c>
      <c r="F531" s="152" t="s">
        <v>897</v>
      </c>
      <c r="G531" s="153" t="s">
        <v>374</v>
      </c>
      <c r="H531" s="154">
        <v>1</v>
      </c>
      <c r="I531" s="155"/>
      <c r="J531" s="156">
        <f t="shared" si="10"/>
        <v>0</v>
      </c>
      <c r="K531" s="157"/>
      <c r="L531" s="33"/>
      <c r="M531" s="158" t="s">
        <v>1</v>
      </c>
      <c r="N531" s="159" t="s">
        <v>37</v>
      </c>
      <c r="O531" s="58"/>
      <c r="P531" s="160">
        <f t="shared" si="11"/>
        <v>0</v>
      </c>
      <c r="Q531" s="160">
        <v>0</v>
      </c>
      <c r="R531" s="160">
        <f t="shared" si="12"/>
        <v>0</v>
      </c>
      <c r="S531" s="160">
        <v>0</v>
      </c>
      <c r="T531" s="161">
        <f t="shared" si="13"/>
        <v>0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62" t="s">
        <v>242</v>
      </c>
      <c r="AT531" s="162" t="s">
        <v>151</v>
      </c>
      <c r="AU531" s="162" t="s">
        <v>81</v>
      </c>
      <c r="AY531" s="17" t="s">
        <v>149</v>
      </c>
      <c r="BE531" s="163">
        <f t="shared" si="14"/>
        <v>0</v>
      </c>
      <c r="BF531" s="163">
        <f t="shared" si="15"/>
        <v>0</v>
      </c>
      <c r="BG531" s="163">
        <f t="shared" si="16"/>
        <v>0</v>
      </c>
      <c r="BH531" s="163">
        <f t="shared" si="17"/>
        <v>0</v>
      </c>
      <c r="BI531" s="163">
        <f t="shared" si="18"/>
        <v>0</v>
      </c>
      <c r="BJ531" s="17" t="s">
        <v>79</v>
      </c>
      <c r="BK531" s="163">
        <f t="shared" si="19"/>
        <v>0</v>
      </c>
      <c r="BL531" s="17" t="s">
        <v>242</v>
      </c>
      <c r="BM531" s="162" t="s">
        <v>898</v>
      </c>
    </row>
    <row r="532" spans="1:65" s="2" customFormat="1" ht="16.5" customHeight="1">
      <c r="A532" s="32"/>
      <c r="B532" s="149"/>
      <c r="C532" s="150" t="s">
        <v>899</v>
      </c>
      <c r="D532" s="150" t="s">
        <v>151</v>
      </c>
      <c r="E532" s="151" t="s">
        <v>900</v>
      </c>
      <c r="F532" s="152" t="s">
        <v>901</v>
      </c>
      <c r="G532" s="153" t="s">
        <v>154</v>
      </c>
      <c r="H532" s="154">
        <v>42.8</v>
      </c>
      <c r="I532" s="155"/>
      <c r="J532" s="156">
        <f t="shared" si="10"/>
        <v>0</v>
      </c>
      <c r="K532" s="157"/>
      <c r="L532" s="33"/>
      <c r="M532" s="158" t="s">
        <v>1</v>
      </c>
      <c r="N532" s="159" t="s">
        <v>37</v>
      </c>
      <c r="O532" s="58"/>
      <c r="P532" s="160">
        <f t="shared" si="11"/>
        <v>0</v>
      </c>
      <c r="Q532" s="160">
        <v>0</v>
      </c>
      <c r="R532" s="160">
        <f t="shared" si="12"/>
        <v>0</v>
      </c>
      <c r="S532" s="160">
        <v>0</v>
      </c>
      <c r="T532" s="161">
        <f t="shared" si="13"/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62" t="s">
        <v>242</v>
      </c>
      <c r="AT532" s="162" t="s">
        <v>151</v>
      </c>
      <c r="AU532" s="162" t="s">
        <v>81</v>
      </c>
      <c r="AY532" s="17" t="s">
        <v>149</v>
      </c>
      <c r="BE532" s="163">
        <f t="shared" si="14"/>
        <v>0</v>
      </c>
      <c r="BF532" s="163">
        <f t="shared" si="15"/>
        <v>0</v>
      </c>
      <c r="BG532" s="163">
        <f t="shared" si="16"/>
        <v>0</v>
      </c>
      <c r="BH532" s="163">
        <f t="shared" si="17"/>
        <v>0</v>
      </c>
      <c r="BI532" s="163">
        <f t="shared" si="18"/>
        <v>0</v>
      </c>
      <c r="BJ532" s="17" t="s">
        <v>79</v>
      </c>
      <c r="BK532" s="163">
        <f t="shared" si="19"/>
        <v>0</v>
      </c>
      <c r="BL532" s="17" t="s">
        <v>242</v>
      </c>
      <c r="BM532" s="162" t="s">
        <v>902</v>
      </c>
    </row>
    <row r="533" spans="1:65" s="15" customFormat="1">
      <c r="B533" s="181"/>
      <c r="D533" s="165" t="s">
        <v>157</v>
      </c>
      <c r="E533" s="182" t="s">
        <v>1</v>
      </c>
      <c r="F533" s="183" t="s">
        <v>625</v>
      </c>
      <c r="H533" s="182" t="s">
        <v>1</v>
      </c>
      <c r="I533" s="184"/>
      <c r="L533" s="181"/>
      <c r="M533" s="185"/>
      <c r="N533" s="186"/>
      <c r="O533" s="186"/>
      <c r="P533" s="186"/>
      <c r="Q533" s="186"/>
      <c r="R533" s="186"/>
      <c r="S533" s="186"/>
      <c r="T533" s="187"/>
      <c r="AT533" s="182" t="s">
        <v>157</v>
      </c>
      <c r="AU533" s="182" t="s">
        <v>81</v>
      </c>
      <c r="AV533" s="15" t="s">
        <v>79</v>
      </c>
      <c r="AW533" s="15" t="s">
        <v>29</v>
      </c>
      <c r="AX533" s="15" t="s">
        <v>72</v>
      </c>
      <c r="AY533" s="182" t="s">
        <v>149</v>
      </c>
    </row>
    <row r="534" spans="1:65" s="13" customFormat="1">
      <c r="B534" s="164"/>
      <c r="D534" s="165" t="s">
        <v>157</v>
      </c>
      <c r="E534" s="166" t="s">
        <v>1</v>
      </c>
      <c r="F534" s="167" t="s">
        <v>903</v>
      </c>
      <c r="H534" s="168">
        <v>42.8</v>
      </c>
      <c r="I534" s="169"/>
      <c r="L534" s="164"/>
      <c r="M534" s="170"/>
      <c r="N534" s="171"/>
      <c r="O534" s="171"/>
      <c r="P534" s="171"/>
      <c r="Q534" s="171"/>
      <c r="R534" s="171"/>
      <c r="S534" s="171"/>
      <c r="T534" s="172"/>
      <c r="AT534" s="166" t="s">
        <v>157</v>
      </c>
      <c r="AU534" s="166" t="s">
        <v>81</v>
      </c>
      <c r="AV534" s="13" t="s">
        <v>81</v>
      </c>
      <c r="AW534" s="13" t="s">
        <v>29</v>
      </c>
      <c r="AX534" s="13" t="s">
        <v>79</v>
      </c>
      <c r="AY534" s="166" t="s">
        <v>149</v>
      </c>
    </row>
    <row r="535" spans="1:65" s="2" customFormat="1" ht="16.5" customHeight="1">
      <c r="A535" s="32"/>
      <c r="B535" s="149"/>
      <c r="C535" s="150" t="s">
        <v>904</v>
      </c>
      <c r="D535" s="150" t="s">
        <v>151</v>
      </c>
      <c r="E535" s="151" t="s">
        <v>905</v>
      </c>
      <c r="F535" s="152" t="s">
        <v>906</v>
      </c>
      <c r="G535" s="153" t="s">
        <v>154</v>
      </c>
      <c r="H535" s="154">
        <v>42.8</v>
      </c>
      <c r="I535" s="155"/>
      <c r="J535" s="156">
        <f>ROUND(I535*H535,2)</f>
        <v>0</v>
      </c>
      <c r="K535" s="157"/>
      <c r="L535" s="33"/>
      <c r="M535" s="158" t="s">
        <v>1</v>
      </c>
      <c r="N535" s="159" t="s">
        <v>37</v>
      </c>
      <c r="O535" s="58"/>
      <c r="P535" s="160">
        <f>O535*H535</f>
        <v>0</v>
      </c>
      <c r="Q535" s="160">
        <v>0</v>
      </c>
      <c r="R535" s="160">
        <f>Q535*H535</f>
        <v>0</v>
      </c>
      <c r="S535" s="160">
        <v>0</v>
      </c>
      <c r="T535" s="161">
        <f>S535*H535</f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62" t="s">
        <v>242</v>
      </c>
      <c r="AT535" s="162" t="s">
        <v>151</v>
      </c>
      <c r="AU535" s="162" t="s">
        <v>81</v>
      </c>
      <c r="AY535" s="17" t="s">
        <v>149</v>
      </c>
      <c r="BE535" s="163">
        <f>IF(N535="základní",J535,0)</f>
        <v>0</v>
      </c>
      <c r="BF535" s="163">
        <f>IF(N535="snížená",J535,0)</f>
        <v>0</v>
      </c>
      <c r="BG535" s="163">
        <f>IF(N535="zákl. přenesená",J535,0)</f>
        <v>0</v>
      </c>
      <c r="BH535" s="163">
        <f>IF(N535="sníž. přenesená",J535,0)</f>
        <v>0</v>
      </c>
      <c r="BI535" s="163">
        <f>IF(N535="nulová",J535,0)</f>
        <v>0</v>
      </c>
      <c r="BJ535" s="17" t="s">
        <v>79</v>
      </c>
      <c r="BK535" s="163">
        <f>ROUND(I535*H535,2)</f>
        <v>0</v>
      </c>
      <c r="BL535" s="17" t="s">
        <v>242</v>
      </c>
      <c r="BM535" s="162" t="s">
        <v>907</v>
      </c>
    </row>
    <row r="536" spans="1:65" s="15" customFormat="1">
      <c r="B536" s="181"/>
      <c r="D536" s="165" t="s">
        <v>157</v>
      </c>
      <c r="E536" s="182" t="s">
        <v>1</v>
      </c>
      <c r="F536" s="183" t="s">
        <v>625</v>
      </c>
      <c r="H536" s="182" t="s">
        <v>1</v>
      </c>
      <c r="I536" s="184"/>
      <c r="L536" s="181"/>
      <c r="M536" s="185"/>
      <c r="N536" s="186"/>
      <c r="O536" s="186"/>
      <c r="P536" s="186"/>
      <c r="Q536" s="186"/>
      <c r="R536" s="186"/>
      <c r="S536" s="186"/>
      <c r="T536" s="187"/>
      <c r="AT536" s="182" t="s">
        <v>157</v>
      </c>
      <c r="AU536" s="182" t="s">
        <v>81</v>
      </c>
      <c r="AV536" s="15" t="s">
        <v>79</v>
      </c>
      <c r="AW536" s="15" t="s">
        <v>29</v>
      </c>
      <c r="AX536" s="15" t="s">
        <v>72</v>
      </c>
      <c r="AY536" s="182" t="s">
        <v>149</v>
      </c>
    </row>
    <row r="537" spans="1:65" s="13" customFormat="1">
      <c r="B537" s="164"/>
      <c r="D537" s="165" t="s">
        <v>157</v>
      </c>
      <c r="E537" s="166" t="s">
        <v>1</v>
      </c>
      <c r="F537" s="167" t="s">
        <v>903</v>
      </c>
      <c r="H537" s="168">
        <v>42.8</v>
      </c>
      <c r="I537" s="169"/>
      <c r="L537" s="164"/>
      <c r="M537" s="170"/>
      <c r="N537" s="171"/>
      <c r="O537" s="171"/>
      <c r="P537" s="171"/>
      <c r="Q537" s="171"/>
      <c r="R537" s="171"/>
      <c r="S537" s="171"/>
      <c r="T537" s="172"/>
      <c r="AT537" s="166" t="s">
        <v>157</v>
      </c>
      <c r="AU537" s="166" t="s">
        <v>81</v>
      </c>
      <c r="AV537" s="13" t="s">
        <v>81</v>
      </c>
      <c r="AW537" s="13" t="s">
        <v>29</v>
      </c>
      <c r="AX537" s="13" t="s">
        <v>79</v>
      </c>
      <c r="AY537" s="166" t="s">
        <v>149</v>
      </c>
    </row>
    <row r="538" spans="1:65" s="2" customFormat="1" ht="66.75" customHeight="1">
      <c r="A538" s="32"/>
      <c r="B538" s="149"/>
      <c r="C538" s="150" t="s">
        <v>908</v>
      </c>
      <c r="D538" s="150" t="s">
        <v>151</v>
      </c>
      <c r="E538" s="151" t="s">
        <v>909</v>
      </c>
      <c r="F538" s="152" t="s">
        <v>910</v>
      </c>
      <c r="G538" s="153" t="s">
        <v>154</v>
      </c>
      <c r="H538" s="154">
        <v>18.5</v>
      </c>
      <c r="I538" s="155"/>
      <c r="J538" s="156">
        <f>ROUND(I538*H538,2)</f>
        <v>0</v>
      </c>
      <c r="K538" s="157"/>
      <c r="L538" s="33"/>
      <c r="M538" s="158" t="s">
        <v>1</v>
      </c>
      <c r="N538" s="159" t="s">
        <v>37</v>
      </c>
      <c r="O538" s="58"/>
      <c r="P538" s="160">
        <f>O538*H538</f>
        <v>0</v>
      </c>
      <c r="Q538" s="160">
        <v>0</v>
      </c>
      <c r="R538" s="160">
        <f>Q538*H538</f>
        <v>0</v>
      </c>
      <c r="S538" s="160">
        <v>0</v>
      </c>
      <c r="T538" s="161">
        <f>S538*H538</f>
        <v>0</v>
      </c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62" t="s">
        <v>242</v>
      </c>
      <c r="AT538" s="162" t="s">
        <v>151</v>
      </c>
      <c r="AU538" s="162" t="s">
        <v>81</v>
      </c>
      <c r="AY538" s="17" t="s">
        <v>149</v>
      </c>
      <c r="BE538" s="163">
        <f>IF(N538="základní",J538,0)</f>
        <v>0</v>
      </c>
      <c r="BF538" s="163">
        <f>IF(N538="snížená",J538,0)</f>
        <v>0</v>
      </c>
      <c r="BG538" s="163">
        <f>IF(N538="zákl. přenesená",J538,0)</f>
        <v>0</v>
      </c>
      <c r="BH538" s="163">
        <f>IF(N538="sníž. přenesená",J538,0)</f>
        <v>0</v>
      </c>
      <c r="BI538" s="163">
        <f>IF(N538="nulová",J538,0)</f>
        <v>0</v>
      </c>
      <c r="BJ538" s="17" t="s">
        <v>79</v>
      </c>
      <c r="BK538" s="163">
        <f>ROUND(I538*H538,2)</f>
        <v>0</v>
      </c>
      <c r="BL538" s="17" t="s">
        <v>242</v>
      </c>
      <c r="BM538" s="162" t="s">
        <v>911</v>
      </c>
    </row>
    <row r="539" spans="1:65" s="2" customFormat="1" ht="66.75" customHeight="1">
      <c r="A539" s="32"/>
      <c r="B539" s="149"/>
      <c r="C539" s="150" t="s">
        <v>912</v>
      </c>
      <c r="D539" s="150" t="s">
        <v>151</v>
      </c>
      <c r="E539" s="151" t="s">
        <v>913</v>
      </c>
      <c r="F539" s="152" t="s">
        <v>914</v>
      </c>
      <c r="G539" s="153" t="s">
        <v>154</v>
      </c>
      <c r="H539" s="154">
        <v>4.5999999999999996</v>
      </c>
      <c r="I539" s="155"/>
      <c r="J539" s="156">
        <f>ROUND(I539*H539,2)</f>
        <v>0</v>
      </c>
      <c r="K539" s="157"/>
      <c r="L539" s="33"/>
      <c r="M539" s="158" t="s">
        <v>1</v>
      </c>
      <c r="N539" s="159" t="s">
        <v>37</v>
      </c>
      <c r="O539" s="58"/>
      <c r="P539" s="160">
        <f>O539*H539</f>
        <v>0</v>
      </c>
      <c r="Q539" s="160">
        <v>0</v>
      </c>
      <c r="R539" s="160">
        <f>Q539*H539</f>
        <v>0</v>
      </c>
      <c r="S539" s="160">
        <v>0</v>
      </c>
      <c r="T539" s="161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62" t="s">
        <v>242</v>
      </c>
      <c r="AT539" s="162" t="s">
        <v>151</v>
      </c>
      <c r="AU539" s="162" t="s">
        <v>81</v>
      </c>
      <c r="AY539" s="17" t="s">
        <v>149</v>
      </c>
      <c r="BE539" s="163">
        <f>IF(N539="základní",J539,0)</f>
        <v>0</v>
      </c>
      <c r="BF539" s="163">
        <f>IF(N539="snížená",J539,0)</f>
        <v>0</v>
      </c>
      <c r="BG539" s="163">
        <f>IF(N539="zákl. přenesená",J539,0)</f>
        <v>0</v>
      </c>
      <c r="BH539" s="163">
        <f>IF(N539="sníž. přenesená",J539,0)</f>
        <v>0</v>
      </c>
      <c r="BI539" s="163">
        <f>IF(N539="nulová",J539,0)</f>
        <v>0</v>
      </c>
      <c r="BJ539" s="17" t="s">
        <v>79</v>
      </c>
      <c r="BK539" s="163">
        <f>ROUND(I539*H539,2)</f>
        <v>0</v>
      </c>
      <c r="BL539" s="17" t="s">
        <v>242</v>
      </c>
      <c r="BM539" s="162" t="s">
        <v>915</v>
      </c>
    </row>
    <row r="540" spans="1:65" s="2" customFormat="1" ht="24.2" customHeight="1">
      <c r="A540" s="32"/>
      <c r="B540" s="149"/>
      <c r="C540" s="150" t="s">
        <v>916</v>
      </c>
      <c r="D540" s="150" t="s">
        <v>151</v>
      </c>
      <c r="E540" s="151" t="s">
        <v>917</v>
      </c>
      <c r="F540" s="152" t="s">
        <v>918</v>
      </c>
      <c r="G540" s="153" t="s">
        <v>154</v>
      </c>
      <c r="H540" s="154">
        <v>14.9</v>
      </c>
      <c r="I540" s="155"/>
      <c r="J540" s="156">
        <f>ROUND(I540*H540,2)</f>
        <v>0</v>
      </c>
      <c r="K540" s="157"/>
      <c r="L540" s="33"/>
      <c r="M540" s="158" t="s">
        <v>1</v>
      </c>
      <c r="N540" s="159" t="s">
        <v>37</v>
      </c>
      <c r="O540" s="58"/>
      <c r="P540" s="160">
        <f>O540*H540</f>
        <v>0</v>
      </c>
      <c r="Q540" s="160">
        <v>0</v>
      </c>
      <c r="R540" s="160">
        <f>Q540*H540</f>
        <v>0</v>
      </c>
      <c r="S540" s="160">
        <v>0</v>
      </c>
      <c r="T540" s="161">
        <f>S540*H540</f>
        <v>0</v>
      </c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162" t="s">
        <v>242</v>
      </c>
      <c r="AT540" s="162" t="s">
        <v>151</v>
      </c>
      <c r="AU540" s="162" t="s">
        <v>81</v>
      </c>
      <c r="AY540" s="17" t="s">
        <v>149</v>
      </c>
      <c r="BE540" s="163">
        <f>IF(N540="základní",J540,0)</f>
        <v>0</v>
      </c>
      <c r="BF540" s="163">
        <f>IF(N540="snížená",J540,0)</f>
        <v>0</v>
      </c>
      <c r="BG540" s="163">
        <f>IF(N540="zákl. přenesená",J540,0)</f>
        <v>0</v>
      </c>
      <c r="BH540" s="163">
        <f>IF(N540="sníž. přenesená",J540,0)</f>
        <v>0</v>
      </c>
      <c r="BI540" s="163">
        <f>IF(N540="nulová",J540,0)</f>
        <v>0</v>
      </c>
      <c r="BJ540" s="17" t="s">
        <v>79</v>
      </c>
      <c r="BK540" s="163">
        <f>ROUND(I540*H540,2)</f>
        <v>0</v>
      </c>
      <c r="BL540" s="17" t="s">
        <v>242</v>
      </c>
      <c r="BM540" s="162" t="s">
        <v>919</v>
      </c>
    </row>
    <row r="541" spans="1:65" s="2" customFormat="1" ht="24.2" customHeight="1">
      <c r="A541" s="32"/>
      <c r="B541" s="149"/>
      <c r="C541" s="150" t="s">
        <v>920</v>
      </c>
      <c r="D541" s="150" t="s">
        <v>151</v>
      </c>
      <c r="E541" s="151" t="s">
        <v>921</v>
      </c>
      <c r="F541" s="152" t="s">
        <v>922</v>
      </c>
      <c r="G541" s="153" t="s">
        <v>154</v>
      </c>
      <c r="H541" s="154">
        <v>16.399999999999999</v>
      </c>
      <c r="I541" s="155"/>
      <c r="J541" s="156">
        <f>ROUND(I541*H541,2)</f>
        <v>0</v>
      </c>
      <c r="K541" s="157"/>
      <c r="L541" s="33"/>
      <c r="M541" s="158" t="s">
        <v>1</v>
      </c>
      <c r="N541" s="159" t="s">
        <v>37</v>
      </c>
      <c r="O541" s="58"/>
      <c r="P541" s="160">
        <f>O541*H541</f>
        <v>0</v>
      </c>
      <c r="Q541" s="160">
        <v>0</v>
      </c>
      <c r="R541" s="160">
        <f>Q541*H541</f>
        <v>0</v>
      </c>
      <c r="S541" s="160">
        <v>0</v>
      </c>
      <c r="T541" s="161">
        <f>S541*H541</f>
        <v>0</v>
      </c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62" t="s">
        <v>242</v>
      </c>
      <c r="AT541" s="162" t="s">
        <v>151</v>
      </c>
      <c r="AU541" s="162" t="s">
        <v>81</v>
      </c>
      <c r="AY541" s="17" t="s">
        <v>149</v>
      </c>
      <c r="BE541" s="163">
        <f>IF(N541="základní",J541,0)</f>
        <v>0</v>
      </c>
      <c r="BF541" s="163">
        <f>IF(N541="snížená",J541,0)</f>
        <v>0</v>
      </c>
      <c r="BG541" s="163">
        <f>IF(N541="zákl. přenesená",J541,0)</f>
        <v>0</v>
      </c>
      <c r="BH541" s="163">
        <f>IF(N541="sníž. přenesená",J541,0)</f>
        <v>0</v>
      </c>
      <c r="BI541" s="163">
        <f>IF(N541="nulová",J541,0)</f>
        <v>0</v>
      </c>
      <c r="BJ541" s="17" t="s">
        <v>79</v>
      </c>
      <c r="BK541" s="163">
        <f>ROUND(I541*H541,2)</f>
        <v>0</v>
      </c>
      <c r="BL541" s="17" t="s">
        <v>242</v>
      </c>
      <c r="BM541" s="162" t="s">
        <v>923</v>
      </c>
    </row>
    <row r="542" spans="1:65" s="2" customFormat="1" ht="24.2" customHeight="1">
      <c r="A542" s="32"/>
      <c r="B542" s="149"/>
      <c r="C542" s="150" t="s">
        <v>924</v>
      </c>
      <c r="D542" s="150" t="s">
        <v>151</v>
      </c>
      <c r="E542" s="151" t="s">
        <v>925</v>
      </c>
      <c r="F542" s="152" t="s">
        <v>926</v>
      </c>
      <c r="G542" s="153" t="s">
        <v>154</v>
      </c>
      <c r="H542" s="154">
        <v>19.481000000000002</v>
      </c>
      <c r="I542" s="155"/>
      <c r="J542" s="156">
        <f>ROUND(I542*H542,2)</f>
        <v>0</v>
      </c>
      <c r="K542" s="157"/>
      <c r="L542" s="33"/>
      <c r="M542" s="158" t="s">
        <v>1</v>
      </c>
      <c r="N542" s="159" t="s">
        <v>37</v>
      </c>
      <c r="O542" s="58"/>
      <c r="P542" s="160">
        <f>O542*H542</f>
        <v>0</v>
      </c>
      <c r="Q542" s="160">
        <v>0</v>
      </c>
      <c r="R542" s="160">
        <f>Q542*H542</f>
        <v>0</v>
      </c>
      <c r="S542" s="160">
        <v>8.9999999999999993E-3</v>
      </c>
      <c r="T542" s="161">
        <f>S542*H542</f>
        <v>0.17532900000000001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62" t="s">
        <v>242</v>
      </c>
      <c r="AT542" s="162" t="s">
        <v>151</v>
      </c>
      <c r="AU542" s="162" t="s">
        <v>81</v>
      </c>
      <c r="AY542" s="17" t="s">
        <v>149</v>
      </c>
      <c r="BE542" s="163">
        <f>IF(N542="základní",J542,0)</f>
        <v>0</v>
      </c>
      <c r="BF542" s="163">
        <f>IF(N542="snížená",J542,0)</f>
        <v>0</v>
      </c>
      <c r="BG542" s="163">
        <f>IF(N542="zákl. přenesená",J542,0)</f>
        <v>0</v>
      </c>
      <c r="BH542" s="163">
        <f>IF(N542="sníž. přenesená",J542,0)</f>
        <v>0</v>
      </c>
      <c r="BI542" s="163">
        <f>IF(N542="nulová",J542,0)</f>
        <v>0</v>
      </c>
      <c r="BJ542" s="17" t="s">
        <v>79</v>
      </c>
      <c r="BK542" s="163">
        <f>ROUND(I542*H542,2)</f>
        <v>0</v>
      </c>
      <c r="BL542" s="17" t="s">
        <v>242</v>
      </c>
      <c r="BM542" s="162" t="s">
        <v>927</v>
      </c>
    </row>
    <row r="543" spans="1:65" s="15" customFormat="1">
      <c r="B543" s="181"/>
      <c r="D543" s="165" t="s">
        <v>157</v>
      </c>
      <c r="E543" s="182" t="s">
        <v>1</v>
      </c>
      <c r="F543" s="183" t="s">
        <v>928</v>
      </c>
      <c r="H543" s="182" t="s">
        <v>1</v>
      </c>
      <c r="I543" s="184"/>
      <c r="L543" s="181"/>
      <c r="M543" s="185"/>
      <c r="N543" s="186"/>
      <c r="O543" s="186"/>
      <c r="P543" s="186"/>
      <c r="Q543" s="186"/>
      <c r="R543" s="186"/>
      <c r="S543" s="186"/>
      <c r="T543" s="187"/>
      <c r="AT543" s="182" t="s">
        <v>157</v>
      </c>
      <c r="AU543" s="182" t="s">
        <v>81</v>
      </c>
      <c r="AV543" s="15" t="s">
        <v>79</v>
      </c>
      <c r="AW543" s="15" t="s">
        <v>29</v>
      </c>
      <c r="AX543" s="15" t="s">
        <v>72</v>
      </c>
      <c r="AY543" s="182" t="s">
        <v>149</v>
      </c>
    </row>
    <row r="544" spans="1:65" s="13" customFormat="1">
      <c r="B544" s="164"/>
      <c r="D544" s="165" t="s">
        <v>157</v>
      </c>
      <c r="E544" s="166" t="s">
        <v>1</v>
      </c>
      <c r="F544" s="167" t="s">
        <v>929</v>
      </c>
      <c r="H544" s="168">
        <v>19.481000000000002</v>
      </c>
      <c r="I544" s="169"/>
      <c r="L544" s="164"/>
      <c r="M544" s="170"/>
      <c r="N544" s="171"/>
      <c r="O544" s="171"/>
      <c r="P544" s="171"/>
      <c r="Q544" s="171"/>
      <c r="R544" s="171"/>
      <c r="S544" s="171"/>
      <c r="T544" s="172"/>
      <c r="AT544" s="166" t="s">
        <v>157</v>
      </c>
      <c r="AU544" s="166" t="s">
        <v>81</v>
      </c>
      <c r="AV544" s="13" t="s">
        <v>81</v>
      </c>
      <c r="AW544" s="13" t="s">
        <v>29</v>
      </c>
      <c r="AX544" s="13" t="s">
        <v>79</v>
      </c>
      <c r="AY544" s="166" t="s">
        <v>149</v>
      </c>
    </row>
    <row r="545" spans="1:65" s="2" customFormat="1" ht="24.2" customHeight="1">
      <c r="A545" s="32"/>
      <c r="B545" s="149"/>
      <c r="C545" s="150" t="s">
        <v>930</v>
      </c>
      <c r="D545" s="150" t="s">
        <v>151</v>
      </c>
      <c r="E545" s="151" t="s">
        <v>931</v>
      </c>
      <c r="F545" s="152" t="s">
        <v>932</v>
      </c>
      <c r="G545" s="153" t="s">
        <v>154</v>
      </c>
      <c r="H545" s="154">
        <v>22</v>
      </c>
      <c r="I545" s="155"/>
      <c r="J545" s="156">
        <f>ROUND(I545*H545,2)</f>
        <v>0</v>
      </c>
      <c r="K545" s="157"/>
      <c r="L545" s="33"/>
      <c r="M545" s="158" t="s">
        <v>1</v>
      </c>
      <c r="N545" s="159" t="s">
        <v>37</v>
      </c>
      <c r="O545" s="58"/>
      <c r="P545" s="160">
        <f>O545*H545</f>
        <v>0</v>
      </c>
      <c r="Q545" s="160">
        <v>0</v>
      </c>
      <c r="R545" s="160">
        <f>Q545*H545</f>
        <v>0</v>
      </c>
      <c r="S545" s="160">
        <v>8.9999999999999993E-3</v>
      </c>
      <c r="T545" s="161">
        <f>S545*H545</f>
        <v>0.19799999999999998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62" t="s">
        <v>242</v>
      </c>
      <c r="AT545" s="162" t="s">
        <v>151</v>
      </c>
      <c r="AU545" s="162" t="s">
        <v>81</v>
      </c>
      <c r="AY545" s="17" t="s">
        <v>149</v>
      </c>
      <c r="BE545" s="163">
        <f>IF(N545="základní",J545,0)</f>
        <v>0</v>
      </c>
      <c r="BF545" s="163">
        <f>IF(N545="snížená",J545,0)</f>
        <v>0</v>
      </c>
      <c r="BG545" s="163">
        <f>IF(N545="zákl. přenesená",J545,0)</f>
        <v>0</v>
      </c>
      <c r="BH545" s="163">
        <f>IF(N545="sníž. přenesená",J545,0)</f>
        <v>0</v>
      </c>
      <c r="BI545" s="163">
        <f>IF(N545="nulová",J545,0)</f>
        <v>0</v>
      </c>
      <c r="BJ545" s="17" t="s">
        <v>79</v>
      </c>
      <c r="BK545" s="163">
        <f>ROUND(I545*H545,2)</f>
        <v>0</v>
      </c>
      <c r="BL545" s="17" t="s">
        <v>242</v>
      </c>
      <c r="BM545" s="162" t="s">
        <v>933</v>
      </c>
    </row>
    <row r="546" spans="1:65" s="15" customFormat="1">
      <c r="B546" s="181"/>
      <c r="D546" s="165" t="s">
        <v>157</v>
      </c>
      <c r="E546" s="182" t="s">
        <v>1</v>
      </c>
      <c r="F546" s="183" t="s">
        <v>934</v>
      </c>
      <c r="H546" s="182" t="s">
        <v>1</v>
      </c>
      <c r="I546" s="184"/>
      <c r="L546" s="181"/>
      <c r="M546" s="185"/>
      <c r="N546" s="186"/>
      <c r="O546" s="186"/>
      <c r="P546" s="186"/>
      <c r="Q546" s="186"/>
      <c r="R546" s="186"/>
      <c r="S546" s="186"/>
      <c r="T546" s="187"/>
      <c r="AT546" s="182" t="s">
        <v>157</v>
      </c>
      <c r="AU546" s="182" t="s">
        <v>81</v>
      </c>
      <c r="AV546" s="15" t="s">
        <v>79</v>
      </c>
      <c r="AW546" s="15" t="s">
        <v>29</v>
      </c>
      <c r="AX546" s="15" t="s">
        <v>72</v>
      </c>
      <c r="AY546" s="182" t="s">
        <v>149</v>
      </c>
    </row>
    <row r="547" spans="1:65" s="13" customFormat="1">
      <c r="B547" s="164"/>
      <c r="D547" s="165" t="s">
        <v>157</v>
      </c>
      <c r="E547" s="166" t="s">
        <v>1</v>
      </c>
      <c r="F547" s="167" t="s">
        <v>935</v>
      </c>
      <c r="H547" s="168">
        <v>22</v>
      </c>
      <c r="I547" s="169"/>
      <c r="L547" s="164"/>
      <c r="M547" s="170"/>
      <c r="N547" s="171"/>
      <c r="O547" s="171"/>
      <c r="P547" s="171"/>
      <c r="Q547" s="171"/>
      <c r="R547" s="171"/>
      <c r="S547" s="171"/>
      <c r="T547" s="172"/>
      <c r="AT547" s="166" t="s">
        <v>157</v>
      </c>
      <c r="AU547" s="166" t="s">
        <v>81</v>
      </c>
      <c r="AV547" s="13" t="s">
        <v>81</v>
      </c>
      <c r="AW547" s="13" t="s">
        <v>29</v>
      </c>
      <c r="AX547" s="13" t="s">
        <v>79</v>
      </c>
      <c r="AY547" s="166" t="s">
        <v>149</v>
      </c>
    </row>
    <row r="548" spans="1:65" s="2" customFormat="1" ht="24.2" customHeight="1">
      <c r="A548" s="32"/>
      <c r="B548" s="149"/>
      <c r="C548" s="150" t="s">
        <v>936</v>
      </c>
      <c r="D548" s="150" t="s">
        <v>151</v>
      </c>
      <c r="E548" s="151" t="s">
        <v>937</v>
      </c>
      <c r="F548" s="152" t="s">
        <v>938</v>
      </c>
      <c r="G548" s="153" t="s">
        <v>154</v>
      </c>
      <c r="H548" s="154">
        <v>19.481000000000002</v>
      </c>
      <c r="I548" s="155"/>
      <c r="J548" s="156">
        <f>ROUND(I548*H548,2)</f>
        <v>0</v>
      </c>
      <c r="K548" s="157"/>
      <c r="L548" s="33"/>
      <c r="M548" s="158" t="s">
        <v>1</v>
      </c>
      <c r="N548" s="159" t="s">
        <v>37</v>
      </c>
      <c r="O548" s="58"/>
      <c r="P548" s="160">
        <f>O548*H548</f>
        <v>0</v>
      </c>
      <c r="Q548" s="160">
        <v>0</v>
      </c>
      <c r="R548" s="160">
        <f>Q548*H548</f>
        <v>0</v>
      </c>
      <c r="S548" s="160">
        <v>1.0200000000000001E-2</v>
      </c>
      <c r="T548" s="161">
        <f>S548*H548</f>
        <v>0.19870620000000003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62" t="s">
        <v>242</v>
      </c>
      <c r="AT548" s="162" t="s">
        <v>151</v>
      </c>
      <c r="AU548" s="162" t="s">
        <v>81</v>
      </c>
      <c r="AY548" s="17" t="s">
        <v>149</v>
      </c>
      <c r="BE548" s="163">
        <f>IF(N548="základní",J548,0)</f>
        <v>0</v>
      </c>
      <c r="BF548" s="163">
        <f>IF(N548="snížená",J548,0)</f>
        <v>0</v>
      </c>
      <c r="BG548" s="163">
        <f>IF(N548="zákl. přenesená",J548,0)</f>
        <v>0</v>
      </c>
      <c r="BH548" s="163">
        <f>IF(N548="sníž. přenesená",J548,0)</f>
        <v>0</v>
      </c>
      <c r="BI548" s="163">
        <f>IF(N548="nulová",J548,0)</f>
        <v>0</v>
      </c>
      <c r="BJ548" s="17" t="s">
        <v>79</v>
      </c>
      <c r="BK548" s="163">
        <f>ROUND(I548*H548,2)</f>
        <v>0</v>
      </c>
      <c r="BL548" s="17" t="s">
        <v>242</v>
      </c>
      <c r="BM548" s="162" t="s">
        <v>939</v>
      </c>
    </row>
    <row r="549" spans="1:65" s="15" customFormat="1">
      <c r="B549" s="181"/>
      <c r="D549" s="165" t="s">
        <v>157</v>
      </c>
      <c r="E549" s="182" t="s">
        <v>1</v>
      </c>
      <c r="F549" s="183" t="s">
        <v>928</v>
      </c>
      <c r="H549" s="182" t="s">
        <v>1</v>
      </c>
      <c r="I549" s="184"/>
      <c r="L549" s="181"/>
      <c r="M549" s="185"/>
      <c r="N549" s="186"/>
      <c r="O549" s="186"/>
      <c r="P549" s="186"/>
      <c r="Q549" s="186"/>
      <c r="R549" s="186"/>
      <c r="S549" s="186"/>
      <c r="T549" s="187"/>
      <c r="AT549" s="182" t="s">
        <v>157</v>
      </c>
      <c r="AU549" s="182" t="s">
        <v>81</v>
      </c>
      <c r="AV549" s="15" t="s">
        <v>79</v>
      </c>
      <c r="AW549" s="15" t="s">
        <v>29</v>
      </c>
      <c r="AX549" s="15" t="s">
        <v>72</v>
      </c>
      <c r="AY549" s="182" t="s">
        <v>149</v>
      </c>
    </row>
    <row r="550" spans="1:65" s="13" customFormat="1">
      <c r="B550" s="164"/>
      <c r="D550" s="165" t="s">
        <v>157</v>
      </c>
      <c r="E550" s="166" t="s">
        <v>1</v>
      </c>
      <c r="F550" s="167" t="s">
        <v>929</v>
      </c>
      <c r="H550" s="168">
        <v>19.481000000000002</v>
      </c>
      <c r="I550" s="169"/>
      <c r="L550" s="164"/>
      <c r="M550" s="170"/>
      <c r="N550" s="171"/>
      <c r="O550" s="171"/>
      <c r="P550" s="171"/>
      <c r="Q550" s="171"/>
      <c r="R550" s="171"/>
      <c r="S550" s="171"/>
      <c r="T550" s="172"/>
      <c r="AT550" s="166" t="s">
        <v>157</v>
      </c>
      <c r="AU550" s="166" t="s">
        <v>81</v>
      </c>
      <c r="AV550" s="13" t="s">
        <v>81</v>
      </c>
      <c r="AW550" s="13" t="s">
        <v>29</v>
      </c>
      <c r="AX550" s="13" t="s">
        <v>79</v>
      </c>
      <c r="AY550" s="166" t="s">
        <v>149</v>
      </c>
    </row>
    <row r="551" spans="1:65" s="2" customFormat="1" ht="37.9" customHeight="1">
      <c r="A551" s="32"/>
      <c r="B551" s="149"/>
      <c r="C551" s="150" t="s">
        <v>940</v>
      </c>
      <c r="D551" s="150" t="s">
        <v>151</v>
      </c>
      <c r="E551" s="151" t="s">
        <v>941</v>
      </c>
      <c r="F551" s="152" t="s">
        <v>942</v>
      </c>
      <c r="G551" s="153" t="s">
        <v>278</v>
      </c>
      <c r="H551" s="154">
        <v>6</v>
      </c>
      <c r="I551" s="155"/>
      <c r="J551" s="156">
        <f>ROUND(I551*H551,2)</f>
        <v>0</v>
      </c>
      <c r="K551" s="157"/>
      <c r="L551" s="33"/>
      <c r="M551" s="158" t="s">
        <v>1</v>
      </c>
      <c r="N551" s="159" t="s">
        <v>37</v>
      </c>
      <c r="O551" s="58"/>
      <c r="P551" s="160">
        <f>O551*H551</f>
        <v>0</v>
      </c>
      <c r="Q551" s="160">
        <v>6.0000000000000002E-5</v>
      </c>
      <c r="R551" s="160">
        <f>Q551*H551</f>
        <v>3.6000000000000002E-4</v>
      </c>
      <c r="S551" s="160">
        <v>0</v>
      </c>
      <c r="T551" s="161">
        <f>S551*H551</f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62" t="s">
        <v>242</v>
      </c>
      <c r="AT551" s="162" t="s">
        <v>151</v>
      </c>
      <c r="AU551" s="162" t="s">
        <v>81</v>
      </c>
      <c r="AY551" s="17" t="s">
        <v>149</v>
      </c>
      <c r="BE551" s="163">
        <f>IF(N551="základní",J551,0)</f>
        <v>0</v>
      </c>
      <c r="BF551" s="163">
        <f>IF(N551="snížená",J551,0)</f>
        <v>0</v>
      </c>
      <c r="BG551" s="163">
        <f>IF(N551="zákl. přenesená",J551,0)</f>
        <v>0</v>
      </c>
      <c r="BH551" s="163">
        <f>IF(N551="sníž. přenesená",J551,0)</f>
        <v>0</v>
      </c>
      <c r="BI551" s="163">
        <f>IF(N551="nulová",J551,0)</f>
        <v>0</v>
      </c>
      <c r="BJ551" s="17" t="s">
        <v>79</v>
      </c>
      <c r="BK551" s="163">
        <f>ROUND(I551*H551,2)</f>
        <v>0</v>
      </c>
      <c r="BL551" s="17" t="s">
        <v>242</v>
      </c>
      <c r="BM551" s="162" t="s">
        <v>943</v>
      </c>
    </row>
    <row r="552" spans="1:65" s="2" customFormat="1" ht="33" customHeight="1">
      <c r="A552" s="32"/>
      <c r="B552" s="149"/>
      <c r="C552" s="150" t="s">
        <v>944</v>
      </c>
      <c r="D552" s="150" t="s">
        <v>151</v>
      </c>
      <c r="E552" s="151" t="s">
        <v>945</v>
      </c>
      <c r="F552" s="152" t="s">
        <v>946</v>
      </c>
      <c r="G552" s="153" t="s">
        <v>278</v>
      </c>
      <c r="H552" s="154">
        <v>6</v>
      </c>
      <c r="I552" s="155"/>
      <c r="J552" s="156">
        <f>ROUND(I552*H552,2)</f>
        <v>0</v>
      </c>
      <c r="K552" s="157"/>
      <c r="L552" s="33"/>
      <c r="M552" s="158" t="s">
        <v>1</v>
      </c>
      <c r="N552" s="159" t="s">
        <v>37</v>
      </c>
      <c r="O552" s="58"/>
      <c r="P552" s="160">
        <f>O552*H552</f>
        <v>0</v>
      </c>
      <c r="Q552" s="160">
        <v>0</v>
      </c>
      <c r="R552" s="160">
        <f>Q552*H552</f>
        <v>0</v>
      </c>
      <c r="S552" s="160">
        <v>1.6E-2</v>
      </c>
      <c r="T552" s="161">
        <f>S552*H552</f>
        <v>9.6000000000000002E-2</v>
      </c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R552" s="162" t="s">
        <v>155</v>
      </c>
      <c r="AT552" s="162" t="s">
        <v>151</v>
      </c>
      <c r="AU552" s="162" t="s">
        <v>81</v>
      </c>
      <c r="AY552" s="17" t="s">
        <v>149</v>
      </c>
      <c r="BE552" s="163">
        <f>IF(N552="základní",J552,0)</f>
        <v>0</v>
      </c>
      <c r="BF552" s="163">
        <f>IF(N552="snížená",J552,0)</f>
        <v>0</v>
      </c>
      <c r="BG552" s="163">
        <f>IF(N552="zákl. přenesená",J552,0)</f>
        <v>0</v>
      </c>
      <c r="BH552" s="163">
        <f>IF(N552="sníž. přenesená",J552,0)</f>
        <v>0</v>
      </c>
      <c r="BI552" s="163">
        <f>IF(N552="nulová",J552,0)</f>
        <v>0</v>
      </c>
      <c r="BJ552" s="17" t="s">
        <v>79</v>
      </c>
      <c r="BK552" s="163">
        <f>ROUND(I552*H552,2)</f>
        <v>0</v>
      </c>
      <c r="BL552" s="17" t="s">
        <v>155</v>
      </c>
      <c r="BM552" s="162" t="s">
        <v>947</v>
      </c>
    </row>
    <row r="553" spans="1:65" s="2" customFormat="1" ht="16.5" customHeight="1">
      <c r="A553" s="32"/>
      <c r="B553" s="149"/>
      <c r="C553" s="150" t="s">
        <v>948</v>
      </c>
      <c r="D553" s="150" t="s">
        <v>151</v>
      </c>
      <c r="E553" s="151" t="s">
        <v>949</v>
      </c>
      <c r="F553" s="152" t="s">
        <v>950</v>
      </c>
      <c r="G553" s="153" t="s">
        <v>154</v>
      </c>
      <c r="H553" s="154">
        <v>304.072</v>
      </c>
      <c r="I553" s="155"/>
      <c r="J553" s="156">
        <f>ROUND(I553*H553,2)</f>
        <v>0</v>
      </c>
      <c r="K553" s="157"/>
      <c r="L553" s="33"/>
      <c r="M553" s="158" t="s">
        <v>1</v>
      </c>
      <c r="N553" s="159" t="s">
        <v>37</v>
      </c>
      <c r="O553" s="58"/>
      <c r="P553" s="160">
        <f>O553*H553</f>
        <v>0</v>
      </c>
      <c r="Q553" s="160">
        <v>0</v>
      </c>
      <c r="R553" s="160">
        <f>Q553*H553</f>
        <v>0</v>
      </c>
      <c r="S553" s="160">
        <v>5.5E-2</v>
      </c>
      <c r="T553" s="161">
        <f>S553*H553</f>
        <v>16.723960000000002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62" t="s">
        <v>242</v>
      </c>
      <c r="AT553" s="162" t="s">
        <v>151</v>
      </c>
      <c r="AU553" s="162" t="s">
        <v>81</v>
      </c>
      <c r="AY553" s="17" t="s">
        <v>149</v>
      </c>
      <c r="BE553" s="163">
        <f>IF(N553="základní",J553,0)</f>
        <v>0</v>
      </c>
      <c r="BF553" s="163">
        <f>IF(N553="snížená",J553,0)</f>
        <v>0</v>
      </c>
      <c r="BG553" s="163">
        <f>IF(N553="zákl. přenesená",J553,0)</f>
        <v>0</v>
      </c>
      <c r="BH553" s="163">
        <f>IF(N553="sníž. přenesená",J553,0)</f>
        <v>0</v>
      </c>
      <c r="BI553" s="163">
        <f>IF(N553="nulová",J553,0)</f>
        <v>0</v>
      </c>
      <c r="BJ553" s="17" t="s">
        <v>79</v>
      </c>
      <c r="BK553" s="163">
        <f>ROUND(I553*H553,2)</f>
        <v>0</v>
      </c>
      <c r="BL553" s="17" t="s">
        <v>242</v>
      </c>
      <c r="BM553" s="162" t="s">
        <v>951</v>
      </c>
    </row>
    <row r="554" spans="1:65" s="15" customFormat="1">
      <c r="B554" s="181"/>
      <c r="D554" s="165" t="s">
        <v>157</v>
      </c>
      <c r="E554" s="182" t="s">
        <v>1</v>
      </c>
      <c r="F554" s="183" t="s">
        <v>952</v>
      </c>
      <c r="H554" s="182" t="s">
        <v>1</v>
      </c>
      <c r="I554" s="184"/>
      <c r="L554" s="181"/>
      <c r="M554" s="185"/>
      <c r="N554" s="186"/>
      <c r="O554" s="186"/>
      <c r="P554" s="186"/>
      <c r="Q554" s="186"/>
      <c r="R554" s="186"/>
      <c r="S554" s="186"/>
      <c r="T554" s="187"/>
      <c r="AT554" s="182" t="s">
        <v>157</v>
      </c>
      <c r="AU554" s="182" t="s">
        <v>81</v>
      </c>
      <c r="AV554" s="15" t="s">
        <v>79</v>
      </c>
      <c r="AW554" s="15" t="s">
        <v>29</v>
      </c>
      <c r="AX554" s="15" t="s">
        <v>72</v>
      </c>
      <c r="AY554" s="182" t="s">
        <v>149</v>
      </c>
    </row>
    <row r="555" spans="1:65" s="13" customFormat="1">
      <c r="B555" s="164"/>
      <c r="D555" s="165" t="s">
        <v>157</v>
      </c>
      <c r="E555" s="166" t="s">
        <v>1</v>
      </c>
      <c r="F555" s="167" t="s">
        <v>620</v>
      </c>
      <c r="H555" s="168">
        <v>304.072</v>
      </c>
      <c r="I555" s="169"/>
      <c r="L555" s="164"/>
      <c r="M555" s="170"/>
      <c r="N555" s="171"/>
      <c r="O555" s="171"/>
      <c r="P555" s="171"/>
      <c r="Q555" s="171"/>
      <c r="R555" s="171"/>
      <c r="S555" s="171"/>
      <c r="T555" s="172"/>
      <c r="AT555" s="166" t="s">
        <v>157</v>
      </c>
      <c r="AU555" s="166" t="s">
        <v>81</v>
      </c>
      <c r="AV555" s="13" t="s">
        <v>81</v>
      </c>
      <c r="AW555" s="13" t="s">
        <v>29</v>
      </c>
      <c r="AX555" s="13" t="s">
        <v>79</v>
      </c>
      <c r="AY555" s="166" t="s">
        <v>149</v>
      </c>
    </row>
    <row r="556" spans="1:65" s="2" customFormat="1" ht="16.5" customHeight="1">
      <c r="A556" s="32"/>
      <c r="B556" s="149"/>
      <c r="C556" s="150" t="s">
        <v>953</v>
      </c>
      <c r="D556" s="150" t="s">
        <v>151</v>
      </c>
      <c r="E556" s="151" t="s">
        <v>954</v>
      </c>
      <c r="F556" s="152" t="s">
        <v>955</v>
      </c>
      <c r="G556" s="153" t="s">
        <v>154</v>
      </c>
      <c r="H556" s="154">
        <v>304.072</v>
      </c>
      <c r="I556" s="155"/>
      <c r="J556" s="156">
        <f>ROUND(I556*H556,2)</f>
        <v>0</v>
      </c>
      <c r="K556" s="157"/>
      <c r="L556" s="33"/>
      <c r="M556" s="158" t="s">
        <v>1</v>
      </c>
      <c r="N556" s="159" t="s">
        <v>37</v>
      </c>
      <c r="O556" s="58"/>
      <c r="P556" s="160">
        <f>O556*H556</f>
        <v>0</v>
      </c>
      <c r="Q556" s="160">
        <v>0</v>
      </c>
      <c r="R556" s="160">
        <f>Q556*H556</f>
        <v>0</v>
      </c>
      <c r="S556" s="160">
        <v>2E-3</v>
      </c>
      <c r="T556" s="161">
        <f>S556*H556</f>
        <v>0.60814400000000002</v>
      </c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162" t="s">
        <v>242</v>
      </c>
      <c r="AT556" s="162" t="s">
        <v>151</v>
      </c>
      <c r="AU556" s="162" t="s">
        <v>81</v>
      </c>
      <c r="AY556" s="17" t="s">
        <v>149</v>
      </c>
      <c r="BE556" s="163">
        <f>IF(N556="základní",J556,0)</f>
        <v>0</v>
      </c>
      <c r="BF556" s="163">
        <f>IF(N556="snížená",J556,0)</f>
        <v>0</v>
      </c>
      <c r="BG556" s="163">
        <f>IF(N556="zákl. přenesená",J556,0)</f>
        <v>0</v>
      </c>
      <c r="BH556" s="163">
        <f>IF(N556="sníž. přenesená",J556,0)</f>
        <v>0</v>
      </c>
      <c r="BI556" s="163">
        <f>IF(N556="nulová",J556,0)</f>
        <v>0</v>
      </c>
      <c r="BJ556" s="17" t="s">
        <v>79</v>
      </c>
      <c r="BK556" s="163">
        <f>ROUND(I556*H556,2)</f>
        <v>0</v>
      </c>
      <c r="BL556" s="17" t="s">
        <v>242</v>
      </c>
      <c r="BM556" s="162" t="s">
        <v>956</v>
      </c>
    </row>
    <row r="557" spans="1:65" s="15" customFormat="1">
      <c r="B557" s="181"/>
      <c r="D557" s="165" t="s">
        <v>157</v>
      </c>
      <c r="E557" s="182" t="s">
        <v>1</v>
      </c>
      <c r="F557" s="183" t="s">
        <v>952</v>
      </c>
      <c r="H557" s="182" t="s">
        <v>1</v>
      </c>
      <c r="I557" s="184"/>
      <c r="L557" s="181"/>
      <c r="M557" s="185"/>
      <c r="N557" s="186"/>
      <c r="O557" s="186"/>
      <c r="P557" s="186"/>
      <c r="Q557" s="186"/>
      <c r="R557" s="186"/>
      <c r="S557" s="186"/>
      <c r="T557" s="187"/>
      <c r="AT557" s="182" t="s">
        <v>157</v>
      </c>
      <c r="AU557" s="182" t="s">
        <v>81</v>
      </c>
      <c r="AV557" s="15" t="s">
        <v>79</v>
      </c>
      <c r="AW557" s="15" t="s">
        <v>29</v>
      </c>
      <c r="AX557" s="15" t="s">
        <v>72</v>
      </c>
      <c r="AY557" s="182" t="s">
        <v>149</v>
      </c>
    </row>
    <row r="558" spans="1:65" s="13" customFormat="1">
      <c r="B558" s="164"/>
      <c r="D558" s="165" t="s">
        <v>157</v>
      </c>
      <c r="E558" s="166" t="s">
        <v>1</v>
      </c>
      <c r="F558" s="167" t="s">
        <v>620</v>
      </c>
      <c r="H558" s="168">
        <v>304.072</v>
      </c>
      <c r="I558" s="169"/>
      <c r="L558" s="164"/>
      <c r="M558" s="170"/>
      <c r="N558" s="171"/>
      <c r="O558" s="171"/>
      <c r="P558" s="171"/>
      <c r="Q558" s="171"/>
      <c r="R558" s="171"/>
      <c r="S558" s="171"/>
      <c r="T558" s="172"/>
      <c r="AT558" s="166" t="s">
        <v>157</v>
      </c>
      <c r="AU558" s="166" t="s">
        <v>81</v>
      </c>
      <c r="AV558" s="13" t="s">
        <v>81</v>
      </c>
      <c r="AW558" s="13" t="s">
        <v>29</v>
      </c>
      <c r="AX558" s="13" t="s">
        <v>79</v>
      </c>
      <c r="AY558" s="166" t="s">
        <v>149</v>
      </c>
    </row>
    <row r="559" spans="1:65" s="2" customFormat="1" ht="24.2" customHeight="1">
      <c r="A559" s="32"/>
      <c r="B559" s="149"/>
      <c r="C559" s="150" t="s">
        <v>957</v>
      </c>
      <c r="D559" s="150" t="s">
        <v>151</v>
      </c>
      <c r="E559" s="151" t="s">
        <v>958</v>
      </c>
      <c r="F559" s="152" t="s">
        <v>959</v>
      </c>
      <c r="G559" s="153" t="s">
        <v>154</v>
      </c>
      <c r="H559" s="154">
        <v>98.6</v>
      </c>
      <c r="I559" s="155"/>
      <c r="J559" s="156">
        <f>ROUND(I559*H559,2)</f>
        <v>0</v>
      </c>
      <c r="K559" s="157"/>
      <c r="L559" s="33"/>
      <c r="M559" s="158" t="s">
        <v>1</v>
      </c>
      <c r="N559" s="159" t="s">
        <v>37</v>
      </c>
      <c r="O559" s="58"/>
      <c r="P559" s="160">
        <f>O559*H559</f>
        <v>0</v>
      </c>
      <c r="Q559" s="160">
        <v>1E-4</v>
      </c>
      <c r="R559" s="160">
        <f>Q559*H559</f>
        <v>9.8600000000000007E-3</v>
      </c>
      <c r="S559" s="160">
        <v>0</v>
      </c>
      <c r="T559" s="161">
        <f>S559*H559</f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62" t="s">
        <v>242</v>
      </c>
      <c r="AT559" s="162" t="s">
        <v>151</v>
      </c>
      <c r="AU559" s="162" t="s">
        <v>81</v>
      </c>
      <c r="AY559" s="17" t="s">
        <v>149</v>
      </c>
      <c r="BE559" s="163">
        <f>IF(N559="základní",J559,0)</f>
        <v>0</v>
      </c>
      <c r="BF559" s="163">
        <f>IF(N559="snížená",J559,0)</f>
        <v>0</v>
      </c>
      <c r="BG559" s="163">
        <f>IF(N559="zákl. přenesená",J559,0)</f>
        <v>0</v>
      </c>
      <c r="BH559" s="163">
        <f>IF(N559="sníž. přenesená",J559,0)</f>
        <v>0</v>
      </c>
      <c r="BI559" s="163">
        <f>IF(N559="nulová",J559,0)</f>
        <v>0</v>
      </c>
      <c r="BJ559" s="17" t="s">
        <v>79</v>
      </c>
      <c r="BK559" s="163">
        <f>ROUND(I559*H559,2)</f>
        <v>0</v>
      </c>
      <c r="BL559" s="17" t="s">
        <v>242</v>
      </c>
      <c r="BM559" s="162" t="s">
        <v>960</v>
      </c>
    </row>
    <row r="560" spans="1:65" s="15" customFormat="1">
      <c r="B560" s="181"/>
      <c r="D560" s="165" t="s">
        <v>157</v>
      </c>
      <c r="E560" s="182" t="s">
        <v>1</v>
      </c>
      <c r="F560" s="183" t="s">
        <v>625</v>
      </c>
      <c r="H560" s="182" t="s">
        <v>1</v>
      </c>
      <c r="I560" s="184"/>
      <c r="L560" s="181"/>
      <c r="M560" s="185"/>
      <c r="N560" s="186"/>
      <c r="O560" s="186"/>
      <c r="P560" s="186"/>
      <c r="Q560" s="186"/>
      <c r="R560" s="186"/>
      <c r="S560" s="186"/>
      <c r="T560" s="187"/>
      <c r="AT560" s="182" t="s">
        <v>157</v>
      </c>
      <c r="AU560" s="182" t="s">
        <v>81</v>
      </c>
      <c r="AV560" s="15" t="s">
        <v>79</v>
      </c>
      <c r="AW560" s="15" t="s">
        <v>29</v>
      </c>
      <c r="AX560" s="15" t="s">
        <v>72</v>
      </c>
      <c r="AY560" s="182" t="s">
        <v>149</v>
      </c>
    </row>
    <row r="561" spans="1:65" s="13" customFormat="1">
      <c r="B561" s="164"/>
      <c r="D561" s="165" t="s">
        <v>157</v>
      </c>
      <c r="E561" s="166" t="s">
        <v>1</v>
      </c>
      <c r="F561" s="167" t="s">
        <v>961</v>
      </c>
      <c r="H561" s="168">
        <v>85.6</v>
      </c>
      <c r="I561" s="169"/>
      <c r="L561" s="164"/>
      <c r="M561" s="170"/>
      <c r="N561" s="171"/>
      <c r="O561" s="171"/>
      <c r="P561" s="171"/>
      <c r="Q561" s="171"/>
      <c r="R561" s="171"/>
      <c r="S561" s="171"/>
      <c r="T561" s="172"/>
      <c r="AT561" s="166" t="s">
        <v>157</v>
      </c>
      <c r="AU561" s="166" t="s">
        <v>81</v>
      </c>
      <c r="AV561" s="13" t="s">
        <v>81</v>
      </c>
      <c r="AW561" s="13" t="s">
        <v>29</v>
      </c>
      <c r="AX561" s="13" t="s">
        <v>72</v>
      </c>
      <c r="AY561" s="166" t="s">
        <v>149</v>
      </c>
    </row>
    <row r="562" spans="1:65" s="15" customFormat="1">
      <c r="B562" s="181"/>
      <c r="D562" s="165" t="s">
        <v>157</v>
      </c>
      <c r="E562" s="182" t="s">
        <v>1</v>
      </c>
      <c r="F562" s="183" t="s">
        <v>808</v>
      </c>
      <c r="H562" s="182" t="s">
        <v>1</v>
      </c>
      <c r="I562" s="184"/>
      <c r="L562" s="181"/>
      <c r="M562" s="185"/>
      <c r="N562" s="186"/>
      <c r="O562" s="186"/>
      <c r="P562" s="186"/>
      <c r="Q562" s="186"/>
      <c r="R562" s="186"/>
      <c r="S562" s="186"/>
      <c r="T562" s="187"/>
      <c r="AT562" s="182" t="s">
        <v>157</v>
      </c>
      <c r="AU562" s="182" t="s">
        <v>81</v>
      </c>
      <c r="AV562" s="15" t="s">
        <v>79</v>
      </c>
      <c r="AW562" s="15" t="s">
        <v>29</v>
      </c>
      <c r="AX562" s="15" t="s">
        <v>72</v>
      </c>
      <c r="AY562" s="182" t="s">
        <v>149</v>
      </c>
    </row>
    <row r="563" spans="1:65" s="13" customFormat="1">
      <c r="B563" s="164"/>
      <c r="D563" s="165" t="s">
        <v>157</v>
      </c>
      <c r="E563" s="166" t="s">
        <v>1</v>
      </c>
      <c r="F563" s="167" t="s">
        <v>229</v>
      </c>
      <c r="H563" s="168">
        <v>13</v>
      </c>
      <c r="I563" s="169"/>
      <c r="L563" s="164"/>
      <c r="M563" s="170"/>
      <c r="N563" s="171"/>
      <c r="O563" s="171"/>
      <c r="P563" s="171"/>
      <c r="Q563" s="171"/>
      <c r="R563" s="171"/>
      <c r="S563" s="171"/>
      <c r="T563" s="172"/>
      <c r="AT563" s="166" t="s">
        <v>157</v>
      </c>
      <c r="AU563" s="166" t="s">
        <v>81</v>
      </c>
      <c r="AV563" s="13" t="s">
        <v>81</v>
      </c>
      <c r="AW563" s="13" t="s">
        <v>29</v>
      </c>
      <c r="AX563" s="13" t="s">
        <v>72</v>
      </c>
      <c r="AY563" s="166" t="s">
        <v>149</v>
      </c>
    </row>
    <row r="564" spans="1:65" s="14" customFormat="1">
      <c r="B564" s="173"/>
      <c r="D564" s="165" t="s">
        <v>157</v>
      </c>
      <c r="E564" s="174" t="s">
        <v>1</v>
      </c>
      <c r="F564" s="175" t="s">
        <v>171</v>
      </c>
      <c r="H564" s="176">
        <v>98.6</v>
      </c>
      <c r="I564" s="177"/>
      <c r="L564" s="173"/>
      <c r="M564" s="178"/>
      <c r="N564" s="179"/>
      <c r="O564" s="179"/>
      <c r="P564" s="179"/>
      <c r="Q564" s="179"/>
      <c r="R564" s="179"/>
      <c r="S564" s="179"/>
      <c r="T564" s="180"/>
      <c r="AT564" s="174" t="s">
        <v>157</v>
      </c>
      <c r="AU564" s="174" t="s">
        <v>81</v>
      </c>
      <c r="AV564" s="14" t="s">
        <v>155</v>
      </c>
      <c r="AW564" s="14" t="s">
        <v>29</v>
      </c>
      <c r="AX564" s="14" t="s">
        <v>79</v>
      </c>
      <c r="AY564" s="174" t="s">
        <v>149</v>
      </c>
    </row>
    <row r="565" spans="1:65" s="2" customFormat="1" ht="16.5" customHeight="1">
      <c r="A565" s="32"/>
      <c r="B565" s="149"/>
      <c r="C565" s="188" t="s">
        <v>962</v>
      </c>
      <c r="D565" s="188" t="s">
        <v>212</v>
      </c>
      <c r="E565" s="189" t="s">
        <v>963</v>
      </c>
      <c r="F565" s="190" t="s">
        <v>964</v>
      </c>
      <c r="G565" s="191" t="s">
        <v>154</v>
      </c>
      <c r="H565" s="192">
        <v>108.46</v>
      </c>
      <c r="I565" s="193"/>
      <c r="J565" s="194">
        <f>ROUND(I565*H565,2)</f>
        <v>0</v>
      </c>
      <c r="K565" s="195"/>
      <c r="L565" s="196"/>
      <c r="M565" s="197" t="s">
        <v>1</v>
      </c>
      <c r="N565" s="198" t="s">
        <v>37</v>
      </c>
      <c r="O565" s="58"/>
      <c r="P565" s="160">
        <f>O565*H565</f>
        <v>0</v>
      </c>
      <c r="Q565" s="160">
        <v>0</v>
      </c>
      <c r="R565" s="160">
        <f>Q565*H565</f>
        <v>0</v>
      </c>
      <c r="S565" s="160">
        <v>0</v>
      </c>
      <c r="T565" s="161">
        <f>S565*H565</f>
        <v>0</v>
      </c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162" t="s">
        <v>327</v>
      </c>
      <c r="AT565" s="162" t="s">
        <v>212</v>
      </c>
      <c r="AU565" s="162" t="s">
        <v>81</v>
      </c>
      <c r="AY565" s="17" t="s">
        <v>149</v>
      </c>
      <c r="BE565" s="163">
        <f>IF(N565="základní",J565,0)</f>
        <v>0</v>
      </c>
      <c r="BF565" s="163">
        <f>IF(N565="snížená",J565,0)</f>
        <v>0</v>
      </c>
      <c r="BG565" s="163">
        <f>IF(N565="zákl. přenesená",J565,0)</f>
        <v>0</v>
      </c>
      <c r="BH565" s="163">
        <f>IF(N565="sníž. přenesená",J565,0)</f>
        <v>0</v>
      </c>
      <c r="BI565" s="163">
        <f>IF(N565="nulová",J565,0)</f>
        <v>0</v>
      </c>
      <c r="BJ565" s="17" t="s">
        <v>79</v>
      </c>
      <c r="BK565" s="163">
        <f>ROUND(I565*H565,2)</f>
        <v>0</v>
      </c>
      <c r="BL565" s="17" t="s">
        <v>242</v>
      </c>
      <c r="BM565" s="162" t="s">
        <v>965</v>
      </c>
    </row>
    <row r="566" spans="1:65" s="13" customFormat="1">
      <c r="B566" s="164"/>
      <c r="D566" s="165" t="s">
        <v>157</v>
      </c>
      <c r="E566" s="166" t="s">
        <v>1</v>
      </c>
      <c r="F566" s="167" t="s">
        <v>966</v>
      </c>
      <c r="H566" s="168">
        <v>108.46</v>
      </c>
      <c r="I566" s="169"/>
      <c r="L566" s="164"/>
      <c r="M566" s="170"/>
      <c r="N566" s="171"/>
      <c r="O566" s="171"/>
      <c r="P566" s="171"/>
      <c r="Q566" s="171"/>
      <c r="R566" s="171"/>
      <c r="S566" s="171"/>
      <c r="T566" s="172"/>
      <c r="AT566" s="166" t="s">
        <v>157</v>
      </c>
      <c r="AU566" s="166" t="s">
        <v>81</v>
      </c>
      <c r="AV566" s="13" t="s">
        <v>81</v>
      </c>
      <c r="AW566" s="13" t="s">
        <v>29</v>
      </c>
      <c r="AX566" s="13" t="s">
        <v>79</v>
      </c>
      <c r="AY566" s="166" t="s">
        <v>149</v>
      </c>
    </row>
    <row r="567" spans="1:65" s="2" customFormat="1" ht="24.2" customHeight="1">
      <c r="A567" s="32"/>
      <c r="B567" s="149"/>
      <c r="C567" s="150" t="s">
        <v>967</v>
      </c>
      <c r="D567" s="150" t="s">
        <v>151</v>
      </c>
      <c r="E567" s="151" t="s">
        <v>968</v>
      </c>
      <c r="F567" s="152" t="s">
        <v>969</v>
      </c>
      <c r="G567" s="153" t="s">
        <v>154</v>
      </c>
      <c r="H567" s="154">
        <v>42.8</v>
      </c>
      <c r="I567" s="155"/>
      <c r="J567" s="156">
        <f>ROUND(I567*H567,2)</f>
        <v>0</v>
      </c>
      <c r="K567" s="157"/>
      <c r="L567" s="33"/>
      <c r="M567" s="158" t="s">
        <v>1</v>
      </c>
      <c r="N567" s="159" t="s">
        <v>37</v>
      </c>
      <c r="O567" s="58"/>
      <c r="P567" s="160">
        <f>O567*H567</f>
        <v>0</v>
      </c>
      <c r="Q567" s="160">
        <v>2.5000000000000001E-4</v>
      </c>
      <c r="R567" s="160">
        <f>Q567*H567</f>
        <v>1.0699999999999999E-2</v>
      </c>
      <c r="S567" s="160">
        <v>0</v>
      </c>
      <c r="T567" s="161">
        <f>S567*H567</f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62" t="s">
        <v>242</v>
      </c>
      <c r="AT567" s="162" t="s">
        <v>151</v>
      </c>
      <c r="AU567" s="162" t="s">
        <v>81</v>
      </c>
      <c r="AY567" s="17" t="s">
        <v>149</v>
      </c>
      <c r="BE567" s="163">
        <f>IF(N567="základní",J567,0)</f>
        <v>0</v>
      </c>
      <c r="BF567" s="163">
        <f>IF(N567="snížená",J567,0)</f>
        <v>0</v>
      </c>
      <c r="BG567" s="163">
        <f>IF(N567="zákl. přenesená",J567,0)</f>
        <v>0</v>
      </c>
      <c r="BH567" s="163">
        <f>IF(N567="sníž. přenesená",J567,0)</f>
        <v>0</v>
      </c>
      <c r="BI567" s="163">
        <f>IF(N567="nulová",J567,0)</f>
        <v>0</v>
      </c>
      <c r="BJ567" s="17" t="s">
        <v>79</v>
      </c>
      <c r="BK567" s="163">
        <f>ROUND(I567*H567,2)</f>
        <v>0</v>
      </c>
      <c r="BL567" s="17" t="s">
        <v>242</v>
      </c>
      <c r="BM567" s="162" t="s">
        <v>970</v>
      </c>
    </row>
    <row r="568" spans="1:65" s="15" customFormat="1">
      <c r="B568" s="181"/>
      <c r="D568" s="165" t="s">
        <v>157</v>
      </c>
      <c r="E568" s="182" t="s">
        <v>1</v>
      </c>
      <c r="F568" s="183" t="s">
        <v>807</v>
      </c>
      <c r="H568" s="182" t="s">
        <v>1</v>
      </c>
      <c r="I568" s="184"/>
      <c r="L568" s="181"/>
      <c r="M568" s="185"/>
      <c r="N568" s="186"/>
      <c r="O568" s="186"/>
      <c r="P568" s="186"/>
      <c r="Q568" s="186"/>
      <c r="R568" s="186"/>
      <c r="S568" s="186"/>
      <c r="T568" s="187"/>
      <c r="AT568" s="182" t="s">
        <v>157</v>
      </c>
      <c r="AU568" s="182" t="s">
        <v>81</v>
      </c>
      <c r="AV568" s="15" t="s">
        <v>79</v>
      </c>
      <c r="AW568" s="15" t="s">
        <v>29</v>
      </c>
      <c r="AX568" s="15" t="s">
        <v>72</v>
      </c>
      <c r="AY568" s="182" t="s">
        <v>149</v>
      </c>
    </row>
    <row r="569" spans="1:65" s="15" customFormat="1">
      <c r="B569" s="181"/>
      <c r="D569" s="165" t="s">
        <v>157</v>
      </c>
      <c r="E569" s="182" t="s">
        <v>1</v>
      </c>
      <c r="F569" s="183" t="s">
        <v>625</v>
      </c>
      <c r="H569" s="182" t="s">
        <v>1</v>
      </c>
      <c r="I569" s="184"/>
      <c r="L569" s="181"/>
      <c r="M569" s="185"/>
      <c r="N569" s="186"/>
      <c r="O569" s="186"/>
      <c r="P569" s="186"/>
      <c r="Q569" s="186"/>
      <c r="R569" s="186"/>
      <c r="S569" s="186"/>
      <c r="T569" s="187"/>
      <c r="AT569" s="182" t="s">
        <v>157</v>
      </c>
      <c r="AU569" s="182" t="s">
        <v>81</v>
      </c>
      <c r="AV569" s="15" t="s">
        <v>79</v>
      </c>
      <c r="AW569" s="15" t="s">
        <v>29</v>
      </c>
      <c r="AX569" s="15" t="s">
        <v>72</v>
      </c>
      <c r="AY569" s="182" t="s">
        <v>149</v>
      </c>
    </row>
    <row r="570" spans="1:65" s="13" customFormat="1">
      <c r="B570" s="164"/>
      <c r="D570" s="165" t="s">
        <v>157</v>
      </c>
      <c r="E570" s="166" t="s">
        <v>1</v>
      </c>
      <c r="F570" s="167" t="s">
        <v>903</v>
      </c>
      <c r="H570" s="168">
        <v>42.8</v>
      </c>
      <c r="I570" s="169"/>
      <c r="L570" s="164"/>
      <c r="M570" s="170"/>
      <c r="N570" s="171"/>
      <c r="O570" s="171"/>
      <c r="P570" s="171"/>
      <c r="Q570" s="171"/>
      <c r="R570" s="171"/>
      <c r="S570" s="171"/>
      <c r="T570" s="172"/>
      <c r="AT570" s="166" t="s">
        <v>157</v>
      </c>
      <c r="AU570" s="166" t="s">
        <v>81</v>
      </c>
      <c r="AV570" s="13" t="s">
        <v>81</v>
      </c>
      <c r="AW570" s="13" t="s">
        <v>29</v>
      </c>
      <c r="AX570" s="13" t="s">
        <v>79</v>
      </c>
      <c r="AY570" s="166" t="s">
        <v>149</v>
      </c>
    </row>
    <row r="571" spans="1:65" s="2" customFormat="1" ht="24.2" customHeight="1">
      <c r="A571" s="32"/>
      <c r="B571" s="149"/>
      <c r="C571" s="188" t="s">
        <v>971</v>
      </c>
      <c r="D571" s="188" t="s">
        <v>212</v>
      </c>
      <c r="E571" s="189" t="s">
        <v>972</v>
      </c>
      <c r="F571" s="190" t="s">
        <v>973</v>
      </c>
      <c r="G571" s="191" t="s">
        <v>154</v>
      </c>
      <c r="H571" s="192">
        <v>47.08</v>
      </c>
      <c r="I571" s="193"/>
      <c r="J571" s="194">
        <f>ROUND(I571*H571,2)</f>
        <v>0</v>
      </c>
      <c r="K571" s="195"/>
      <c r="L571" s="196"/>
      <c r="M571" s="197" t="s">
        <v>1</v>
      </c>
      <c r="N571" s="198" t="s">
        <v>37</v>
      </c>
      <c r="O571" s="58"/>
      <c r="P571" s="160">
        <f>O571*H571</f>
        <v>0</v>
      </c>
      <c r="Q571" s="160">
        <v>1.1999999999999999E-3</v>
      </c>
      <c r="R571" s="160">
        <f>Q571*H571</f>
        <v>5.6495999999999991E-2</v>
      </c>
      <c r="S571" s="160">
        <v>0</v>
      </c>
      <c r="T571" s="161">
        <f>S571*H571</f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62" t="s">
        <v>327</v>
      </c>
      <c r="AT571" s="162" t="s">
        <v>212</v>
      </c>
      <c r="AU571" s="162" t="s">
        <v>81</v>
      </c>
      <c r="AY571" s="17" t="s">
        <v>149</v>
      </c>
      <c r="BE571" s="163">
        <f>IF(N571="základní",J571,0)</f>
        <v>0</v>
      </c>
      <c r="BF571" s="163">
        <f>IF(N571="snížená",J571,0)</f>
        <v>0</v>
      </c>
      <c r="BG571" s="163">
        <f>IF(N571="zákl. přenesená",J571,0)</f>
        <v>0</v>
      </c>
      <c r="BH571" s="163">
        <f>IF(N571="sníž. přenesená",J571,0)</f>
        <v>0</v>
      </c>
      <c r="BI571" s="163">
        <f>IF(N571="nulová",J571,0)</f>
        <v>0</v>
      </c>
      <c r="BJ571" s="17" t="s">
        <v>79</v>
      </c>
      <c r="BK571" s="163">
        <f>ROUND(I571*H571,2)</f>
        <v>0</v>
      </c>
      <c r="BL571" s="17" t="s">
        <v>242</v>
      </c>
      <c r="BM571" s="162" t="s">
        <v>974</v>
      </c>
    </row>
    <row r="572" spans="1:65" s="13" customFormat="1">
      <c r="B572" s="164"/>
      <c r="D572" s="165" t="s">
        <v>157</v>
      </c>
      <c r="E572" s="166" t="s">
        <v>1</v>
      </c>
      <c r="F572" s="167" t="s">
        <v>975</v>
      </c>
      <c r="H572" s="168">
        <v>47.08</v>
      </c>
      <c r="I572" s="169"/>
      <c r="L572" s="164"/>
      <c r="M572" s="170"/>
      <c r="N572" s="171"/>
      <c r="O572" s="171"/>
      <c r="P572" s="171"/>
      <c r="Q572" s="171"/>
      <c r="R572" s="171"/>
      <c r="S572" s="171"/>
      <c r="T572" s="172"/>
      <c r="AT572" s="166" t="s">
        <v>157</v>
      </c>
      <c r="AU572" s="166" t="s">
        <v>81</v>
      </c>
      <c r="AV572" s="13" t="s">
        <v>81</v>
      </c>
      <c r="AW572" s="13" t="s">
        <v>29</v>
      </c>
      <c r="AX572" s="13" t="s">
        <v>79</v>
      </c>
      <c r="AY572" s="166" t="s">
        <v>149</v>
      </c>
    </row>
    <row r="573" spans="1:65" s="2" customFormat="1" ht="16.5" customHeight="1">
      <c r="A573" s="32"/>
      <c r="B573" s="149"/>
      <c r="C573" s="150" t="s">
        <v>976</v>
      </c>
      <c r="D573" s="150" t="s">
        <v>151</v>
      </c>
      <c r="E573" s="151" t="s">
        <v>977</v>
      </c>
      <c r="F573" s="152" t="s">
        <v>978</v>
      </c>
      <c r="G573" s="153" t="s">
        <v>154</v>
      </c>
      <c r="H573" s="154">
        <v>32.67</v>
      </c>
      <c r="I573" s="155"/>
      <c r="J573" s="156">
        <f>ROUND(I573*H573,2)</f>
        <v>0</v>
      </c>
      <c r="K573" s="157"/>
      <c r="L573" s="33"/>
      <c r="M573" s="158" t="s">
        <v>1</v>
      </c>
      <c r="N573" s="159" t="s">
        <v>37</v>
      </c>
      <c r="O573" s="58"/>
      <c r="P573" s="160">
        <f>O573*H573</f>
        <v>0</v>
      </c>
      <c r="Q573" s="160">
        <v>0</v>
      </c>
      <c r="R573" s="160">
        <f>Q573*H573</f>
        <v>0</v>
      </c>
      <c r="S573" s="160">
        <v>1.7999999999999999E-2</v>
      </c>
      <c r="T573" s="161">
        <f>S573*H573</f>
        <v>0.58806000000000003</v>
      </c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R573" s="162" t="s">
        <v>242</v>
      </c>
      <c r="AT573" s="162" t="s">
        <v>151</v>
      </c>
      <c r="AU573" s="162" t="s">
        <v>81</v>
      </c>
      <c r="AY573" s="17" t="s">
        <v>149</v>
      </c>
      <c r="BE573" s="163">
        <f>IF(N573="základní",J573,0)</f>
        <v>0</v>
      </c>
      <c r="BF573" s="163">
        <f>IF(N573="snížená",J573,0)</f>
        <v>0</v>
      </c>
      <c r="BG573" s="163">
        <f>IF(N573="zákl. přenesená",J573,0)</f>
        <v>0</v>
      </c>
      <c r="BH573" s="163">
        <f>IF(N573="sníž. přenesená",J573,0)</f>
        <v>0</v>
      </c>
      <c r="BI573" s="163">
        <f>IF(N573="nulová",J573,0)</f>
        <v>0</v>
      </c>
      <c r="BJ573" s="17" t="s">
        <v>79</v>
      </c>
      <c r="BK573" s="163">
        <f>ROUND(I573*H573,2)</f>
        <v>0</v>
      </c>
      <c r="BL573" s="17" t="s">
        <v>242</v>
      </c>
      <c r="BM573" s="162" t="s">
        <v>979</v>
      </c>
    </row>
    <row r="574" spans="1:65" s="15" customFormat="1">
      <c r="B574" s="181"/>
      <c r="D574" s="165" t="s">
        <v>157</v>
      </c>
      <c r="E574" s="182" t="s">
        <v>1</v>
      </c>
      <c r="F574" s="183" t="s">
        <v>980</v>
      </c>
      <c r="H574" s="182" t="s">
        <v>1</v>
      </c>
      <c r="I574" s="184"/>
      <c r="L574" s="181"/>
      <c r="M574" s="185"/>
      <c r="N574" s="186"/>
      <c r="O574" s="186"/>
      <c r="P574" s="186"/>
      <c r="Q574" s="186"/>
      <c r="R574" s="186"/>
      <c r="S574" s="186"/>
      <c r="T574" s="187"/>
      <c r="AT574" s="182" t="s">
        <v>157</v>
      </c>
      <c r="AU574" s="182" t="s">
        <v>81</v>
      </c>
      <c r="AV574" s="15" t="s">
        <v>79</v>
      </c>
      <c r="AW574" s="15" t="s">
        <v>29</v>
      </c>
      <c r="AX574" s="15" t="s">
        <v>72</v>
      </c>
      <c r="AY574" s="182" t="s">
        <v>149</v>
      </c>
    </row>
    <row r="575" spans="1:65" s="13" customFormat="1">
      <c r="B575" s="164"/>
      <c r="D575" s="165" t="s">
        <v>157</v>
      </c>
      <c r="E575" s="166" t="s">
        <v>1</v>
      </c>
      <c r="F575" s="167" t="s">
        <v>981</v>
      </c>
      <c r="H575" s="168">
        <v>32.67</v>
      </c>
      <c r="I575" s="169"/>
      <c r="L575" s="164"/>
      <c r="M575" s="170"/>
      <c r="N575" s="171"/>
      <c r="O575" s="171"/>
      <c r="P575" s="171"/>
      <c r="Q575" s="171"/>
      <c r="R575" s="171"/>
      <c r="S575" s="171"/>
      <c r="T575" s="172"/>
      <c r="AT575" s="166" t="s">
        <v>157</v>
      </c>
      <c r="AU575" s="166" t="s">
        <v>81</v>
      </c>
      <c r="AV575" s="13" t="s">
        <v>81</v>
      </c>
      <c r="AW575" s="13" t="s">
        <v>29</v>
      </c>
      <c r="AX575" s="13" t="s">
        <v>79</v>
      </c>
      <c r="AY575" s="166" t="s">
        <v>149</v>
      </c>
    </row>
    <row r="576" spans="1:65" s="2" customFormat="1" ht="49.15" customHeight="1">
      <c r="A576" s="32"/>
      <c r="B576" s="149"/>
      <c r="C576" s="150" t="s">
        <v>982</v>
      </c>
      <c r="D576" s="150" t="s">
        <v>151</v>
      </c>
      <c r="E576" s="151" t="s">
        <v>983</v>
      </c>
      <c r="F576" s="152" t="s">
        <v>984</v>
      </c>
      <c r="G576" s="153" t="s">
        <v>187</v>
      </c>
      <c r="H576" s="154">
        <v>1.0409999999999999</v>
      </c>
      <c r="I576" s="155"/>
      <c r="J576" s="156">
        <f>ROUND(I576*H576,2)</f>
        <v>0</v>
      </c>
      <c r="K576" s="157"/>
      <c r="L576" s="33"/>
      <c r="M576" s="158" t="s">
        <v>1</v>
      </c>
      <c r="N576" s="159" t="s">
        <v>37</v>
      </c>
      <c r="O576" s="58"/>
      <c r="P576" s="160">
        <f>O576*H576</f>
        <v>0</v>
      </c>
      <c r="Q576" s="160">
        <v>0</v>
      </c>
      <c r="R576" s="160">
        <f>Q576*H576</f>
        <v>0</v>
      </c>
      <c r="S576" s="160">
        <v>0</v>
      </c>
      <c r="T576" s="161">
        <f>S576*H576</f>
        <v>0</v>
      </c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R576" s="162" t="s">
        <v>242</v>
      </c>
      <c r="AT576" s="162" t="s">
        <v>151</v>
      </c>
      <c r="AU576" s="162" t="s">
        <v>81</v>
      </c>
      <c r="AY576" s="17" t="s">
        <v>149</v>
      </c>
      <c r="BE576" s="163">
        <f>IF(N576="základní",J576,0)</f>
        <v>0</v>
      </c>
      <c r="BF576" s="163">
        <f>IF(N576="snížená",J576,0)</f>
        <v>0</v>
      </c>
      <c r="BG576" s="163">
        <f>IF(N576="zákl. přenesená",J576,0)</f>
        <v>0</v>
      </c>
      <c r="BH576" s="163">
        <f>IF(N576="sníž. přenesená",J576,0)</f>
        <v>0</v>
      </c>
      <c r="BI576" s="163">
        <f>IF(N576="nulová",J576,0)</f>
        <v>0</v>
      </c>
      <c r="BJ576" s="17" t="s">
        <v>79</v>
      </c>
      <c r="BK576" s="163">
        <f>ROUND(I576*H576,2)</f>
        <v>0</v>
      </c>
      <c r="BL576" s="17" t="s">
        <v>242</v>
      </c>
      <c r="BM576" s="162" t="s">
        <v>985</v>
      </c>
    </row>
    <row r="577" spans="1:65" s="12" customFormat="1" ht="22.9" customHeight="1">
      <c r="B577" s="136"/>
      <c r="D577" s="137" t="s">
        <v>71</v>
      </c>
      <c r="E577" s="147" t="s">
        <v>986</v>
      </c>
      <c r="F577" s="147" t="s">
        <v>987</v>
      </c>
      <c r="I577" s="139"/>
      <c r="J577" s="148">
        <f>BK577</f>
        <v>0</v>
      </c>
      <c r="L577" s="136"/>
      <c r="M577" s="141"/>
      <c r="N577" s="142"/>
      <c r="O577" s="142"/>
      <c r="P577" s="143">
        <f>SUM(P578:P587)</f>
        <v>0</v>
      </c>
      <c r="Q577" s="142"/>
      <c r="R577" s="143">
        <f>SUM(R578:R587)</f>
        <v>0</v>
      </c>
      <c r="S577" s="142"/>
      <c r="T577" s="144">
        <f>SUM(T578:T587)</f>
        <v>0</v>
      </c>
      <c r="AR577" s="137" t="s">
        <v>81</v>
      </c>
      <c r="AT577" s="145" t="s">
        <v>71</v>
      </c>
      <c r="AU577" s="145" t="s">
        <v>79</v>
      </c>
      <c r="AY577" s="137" t="s">
        <v>149</v>
      </c>
      <c r="BK577" s="146">
        <f>SUM(BK578:BK587)</f>
        <v>0</v>
      </c>
    </row>
    <row r="578" spans="1:65" s="2" customFormat="1" ht="66.75" customHeight="1">
      <c r="A578" s="32"/>
      <c r="B578" s="149"/>
      <c r="C578" s="150" t="s">
        <v>988</v>
      </c>
      <c r="D578" s="150" t="s">
        <v>151</v>
      </c>
      <c r="E578" s="151" t="s">
        <v>989</v>
      </c>
      <c r="F578" s="152" t="s">
        <v>990</v>
      </c>
      <c r="G578" s="153" t="s">
        <v>267</v>
      </c>
      <c r="H578" s="154">
        <v>1</v>
      </c>
      <c r="I578" s="155"/>
      <c r="J578" s="156">
        <f t="shared" ref="J578:J587" si="20">ROUND(I578*H578,2)</f>
        <v>0</v>
      </c>
      <c r="K578" s="157"/>
      <c r="L578" s="33"/>
      <c r="M578" s="158" t="s">
        <v>1</v>
      </c>
      <c r="N578" s="159" t="s">
        <v>37</v>
      </c>
      <c r="O578" s="58"/>
      <c r="P578" s="160">
        <f t="shared" ref="P578:P587" si="21">O578*H578</f>
        <v>0</v>
      </c>
      <c r="Q578" s="160">
        <v>0</v>
      </c>
      <c r="R578" s="160">
        <f t="shared" ref="R578:R587" si="22">Q578*H578</f>
        <v>0</v>
      </c>
      <c r="S578" s="160">
        <v>0</v>
      </c>
      <c r="T578" s="161">
        <f t="shared" ref="T578:T587" si="23">S578*H578</f>
        <v>0</v>
      </c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R578" s="162" t="s">
        <v>242</v>
      </c>
      <c r="AT578" s="162" t="s">
        <v>151</v>
      </c>
      <c r="AU578" s="162" t="s">
        <v>81</v>
      </c>
      <c r="AY578" s="17" t="s">
        <v>149</v>
      </c>
      <c r="BE578" s="163">
        <f t="shared" ref="BE578:BE587" si="24">IF(N578="základní",J578,0)</f>
        <v>0</v>
      </c>
      <c r="BF578" s="163">
        <f t="shared" ref="BF578:BF587" si="25">IF(N578="snížená",J578,0)</f>
        <v>0</v>
      </c>
      <c r="BG578" s="163">
        <f t="shared" ref="BG578:BG587" si="26">IF(N578="zákl. přenesená",J578,0)</f>
        <v>0</v>
      </c>
      <c r="BH578" s="163">
        <f t="shared" ref="BH578:BH587" si="27">IF(N578="sníž. přenesená",J578,0)</f>
        <v>0</v>
      </c>
      <c r="BI578" s="163">
        <f t="shared" ref="BI578:BI587" si="28">IF(N578="nulová",J578,0)</f>
        <v>0</v>
      </c>
      <c r="BJ578" s="17" t="s">
        <v>79</v>
      </c>
      <c r="BK578" s="163">
        <f t="shared" ref="BK578:BK587" si="29">ROUND(I578*H578,2)</f>
        <v>0</v>
      </c>
      <c r="BL578" s="17" t="s">
        <v>242</v>
      </c>
      <c r="BM578" s="162" t="s">
        <v>991</v>
      </c>
    </row>
    <row r="579" spans="1:65" s="2" customFormat="1" ht="49.15" customHeight="1">
      <c r="A579" s="32"/>
      <c r="B579" s="149"/>
      <c r="C579" s="150" t="s">
        <v>992</v>
      </c>
      <c r="D579" s="150" t="s">
        <v>151</v>
      </c>
      <c r="E579" s="151" t="s">
        <v>993</v>
      </c>
      <c r="F579" s="152" t="s">
        <v>994</v>
      </c>
      <c r="G579" s="153" t="s">
        <v>267</v>
      </c>
      <c r="H579" s="154">
        <v>1</v>
      </c>
      <c r="I579" s="155"/>
      <c r="J579" s="156">
        <f t="shared" si="20"/>
        <v>0</v>
      </c>
      <c r="K579" s="157"/>
      <c r="L579" s="33"/>
      <c r="M579" s="158" t="s">
        <v>1</v>
      </c>
      <c r="N579" s="159" t="s">
        <v>37</v>
      </c>
      <c r="O579" s="58"/>
      <c r="P579" s="160">
        <f t="shared" si="21"/>
        <v>0</v>
      </c>
      <c r="Q579" s="160">
        <v>0</v>
      </c>
      <c r="R579" s="160">
        <f t="shared" si="22"/>
        <v>0</v>
      </c>
      <c r="S579" s="160">
        <v>0</v>
      </c>
      <c r="T579" s="161">
        <f t="shared" si="23"/>
        <v>0</v>
      </c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R579" s="162" t="s">
        <v>242</v>
      </c>
      <c r="AT579" s="162" t="s">
        <v>151</v>
      </c>
      <c r="AU579" s="162" t="s">
        <v>81</v>
      </c>
      <c r="AY579" s="17" t="s">
        <v>149</v>
      </c>
      <c r="BE579" s="163">
        <f t="shared" si="24"/>
        <v>0</v>
      </c>
      <c r="BF579" s="163">
        <f t="shared" si="25"/>
        <v>0</v>
      </c>
      <c r="BG579" s="163">
        <f t="shared" si="26"/>
        <v>0</v>
      </c>
      <c r="BH579" s="163">
        <f t="shared" si="27"/>
        <v>0</v>
      </c>
      <c r="BI579" s="163">
        <f t="shared" si="28"/>
        <v>0</v>
      </c>
      <c r="BJ579" s="17" t="s">
        <v>79</v>
      </c>
      <c r="BK579" s="163">
        <f t="shared" si="29"/>
        <v>0</v>
      </c>
      <c r="BL579" s="17" t="s">
        <v>242</v>
      </c>
      <c r="BM579" s="162" t="s">
        <v>995</v>
      </c>
    </row>
    <row r="580" spans="1:65" s="2" customFormat="1" ht="49.15" customHeight="1">
      <c r="A580" s="32"/>
      <c r="B580" s="149"/>
      <c r="C580" s="150" t="s">
        <v>996</v>
      </c>
      <c r="D580" s="150" t="s">
        <v>151</v>
      </c>
      <c r="E580" s="151" t="s">
        <v>997</v>
      </c>
      <c r="F580" s="152" t="s">
        <v>998</v>
      </c>
      <c r="G580" s="153" t="s">
        <v>267</v>
      </c>
      <c r="H580" s="154">
        <v>1</v>
      </c>
      <c r="I580" s="155"/>
      <c r="J580" s="156">
        <f t="shared" si="20"/>
        <v>0</v>
      </c>
      <c r="K580" s="157"/>
      <c r="L580" s="33"/>
      <c r="M580" s="158" t="s">
        <v>1</v>
      </c>
      <c r="N580" s="159" t="s">
        <v>37</v>
      </c>
      <c r="O580" s="58"/>
      <c r="P580" s="160">
        <f t="shared" si="21"/>
        <v>0</v>
      </c>
      <c r="Q580" s="160">
        <v>0</v>
      </c>
      <c r="R580" s="160">
        <f t="shared" si="22"/>
        <v>0</v>
      </c>
      <c r="S580" s="160">
        <v>0</v>
      </c>
      <c r="T580" s="161">
        <f t="shared" si="23"/>
        <v>0</v>
      </c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R580" s="162" t="s">
        <v>242</v>
      </c>
      <c r="AT580" s="162" t="s">
        <v>151</v>
      </c>
      <c r="AU580" s="162" t="s">
        <v>81</v>
      </c>
      <c r="AY580" s="17" t="s">
        <v>149</v>
      </c>
      <c r="BE580" s="163">
        <f t="shared" si="24"/>
        <v>0</v>
      </c>
      <c r="BF580" s="163">
        <f t="shared" si="25"/>
        <v>0</v>
      </c>
      <c r="BG580" s="163">
        <f t="shared" si="26"/>
        <v>0</v>
      </c>
      <c r="BH580" s="163">
        <f t="shared" si="27"/>
        <v>0</v>
      </c>
      <c r="BI580" s="163">
        <f t="shared" si="28"/>
        <v>0</v>
      </c>
      <c r="BJ580" s="17" t="s">
        <v>79</v>
      </c>
      <c r="BK580" s="163">
        <f t="shared" si="29"/>
        <v>0</v>
      </c>
      <c r="BL580" s="17" t="s">
        <v>242</v>
      </c>
      <c r="BM580" s="162" t="s">
        <v>999</v>
      </c>
    </row>
    <row r="581" spans="1:65" s="2" customFormat="1" ht="49.15" customHeight="1">
      <c r="A581" s="32"/>
      <c r="B581" s="149"/>
      <c r="C581" s="150" t="s">
        <v>1000</v>
      </c>
      <c r="D581" s="150" t="s">
        <v>151</v>
      </c>
      <c r="E581" s="151" t="s">
        <v>1001</v>
      </c>
      <c r="F581" s="152" t="s">
        <v>1002</v>
      </c>
      <c r="G581" s="153" t="s">
        <v>267</v>
      </c>
      <c r="H581" s="154">
        <v>1</v>
      </c>
      <c r="I581" s="155"/>
      <c r="J581" s="156">
        <f t="shared" si="20"/>
        <v>0</v>
      </c>
      <c r="K581" s="157"/>
      <c r="L581" s="33"/>
      <c r="M581" s="158" t="s">
        <v>1</v>
      </c>
      <c r="N581" s="159" t="s">
        <v>37</v>
      </c>
      <c r="O581" s="58"/>
      <c r="P581" s="160">
        <f t="shared" si="21"/>
        <v>0</v>
      </c>
      <c r="Q581" s="160">
        <v>0</v>
      </c>
      <c r="R581" s="160">
        <f t="shared" si="22"/>
        <v>0</v>
      </c>
      <c r="S581" s="160">
        <v>0</v>
      </c>
      <c r="T581" s="161">
        <f t="shared" si="23"/>
        <v>0</v>
      </c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R581" s="162" t="s">
        <v>242</v>
      </c>
      <c r="AT581" s="162" t="s">
        <v>151</v>
      </c>
      <c r="AU581" s="162" t="s">
        <v>81</v>
      </c>
      <c r="AY581" s="17" t="s">
        <v>149</v>
      </c>
      <c r="BE581" s="163">
        <f t="shared" si="24"/>
        <v>0</v>
      </c>
      <c r="BF581" s="163">
        <f t="shared" si="25"/>
        <v>0</v>
      </c>
      <c r="BG581" s="163">
        <f t="shared" si="26"/>
        <v>0</v>
      </c>
      <c r="BH581" s="163">
        <f t="shared" si="27"/>
        <v>0</v>
      </c>
      <c r="BI581" s="163">
        <f t="shared" si="28"/>
        <v>0</v>
      </c>
      <c r="BJ581" s="17" t="s">
        <v>79</v>
      </c>
      <c r="BK581" s="163">
        <f t="shared" si="29"/>
        <v>0</v>
      </c>
      <c r="BL581" s="17" t="s">
        <v>242</v>
      </c>
      <c r="BM581" s="162" t="s">
        <v>1003</v>
      </c>
    </row>
    <row r="582" spans="1:65" s="2" customFormat="1" ht="49.15" customHeight="1">
      <c r="A582" s="32"/>
      <c r="B582" s="149"/>
      <c r="C582" s="150" t="s">
        <v>1004</v>
      </c>
      <c r="D582" s="150" t="s">
        <v>151</v>
      </c>
      <c r="E582" s="151" t="s">
        <v>1005</v>
      </c>
      <c r="F582" s="152" t="s">
        <v>1006</v>
      </c>
      <c r="G582" s="153" t="s">
        <v>267</v>
      </c>
      <c r="H582" s="154">
        <v>1</v>
      </c>
      <c r="I582" s="155"/>
      <c r="J582" s="156">
        <f t="shared" si="20"/>
        <v>0</v>
      </c>
      <c r="K582" s="157"/>
      <c r="L582" s="33"/>
      <c r="M582" s="158" t="s">
        <v>1</v>
      </c>
      <c r="N582" s="159" t="s">
        <v>37</v>
      </c>
      <c r="O582" s="58"/>
      <c r="P582" s="160">
        <f t="shared" si="21"/>
        <v>0</v>
      </c>
      <c r="Q582" s="160">
        <v>0</v>
      </c>
      <c r="R582" s="160">
        <f t="shared" si="22"/>
        <v>0</v>
      </c>
      <c r="S582" s="160">
        <v>0</v>
      </c>
      <c r="T582" s="161">
        <f t="shared" si="23"/>
        <v>0</v>
      </c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R582" s="162" t="s">
        <v>242</v>
      </c>
      <c r="AT582" s="162" t="s">
        <v>151</v>
      </c>
      <c r="AU582" s="162" t="s">
        <v>81</v>
      </c>
      <c r="AY582" s="17" t="s">
        <v>149</v>
      </c>
      <c r="BE582" s="163">
        <f t="shared" si="24"/>
        <v>0</v>
      </c>
      <c r="BF582" s="163">
        <f t="shared" si="25"/>
        <v>0</v>
      </c>
      <c r="BG582" s="163">
        <f t="shared" si="26"/>
        <v>0</v>
      </c>
      <c r="BH582" s="163">
        <f t="shared" si="27"/>
        <v>0</v>
      </c>
      <c r="BI582" s="163">
        <f t="shared" si="28"/>
        <v>0</v>
      </c>
      <c r="BJ582" s="17" t="s">
        <v>79</v>
      </c>
      <c r="BK582" s="163">
        <f t="shared" si="29"/>
        <v>0</v>
      </c>
      <c r="BL582" s="17" t="s">
        <v>242</v>
      </c>
      <c r="BM582" s="162" t="s">
        <v>1007</v>
      </c>
    </row>
    <row r="583" spans="1:65" s="2" customFormat="1" ht="49.15" customHeight="1">
      <c r="A583" s="32"/>
      <c r="B583" s="149"/>
      <c r="C583" s="150" t="s">
        <v>1008</v>
      </c>
      <c r="D583" s="150" t="s">
        <v>151</v>
      </c>
      <c r="E583" s="151" t="s">
        <v>1009</v>
      </c>
      <c r="F583" s="152" t="s">
        <v>1010</v>
      </c>
      <c r="G583" s="153" t="s">
        <v>267</v>
      </c>
      <c r="H583" s="154">
        <v>1</v>
      </c>
      <c r="I583" s="155"/>
      <c r="J583" s="156">
        <f t="shared" si="20"/>
        <v>0</v>
      </c>
      <c r="K583" s="157"/>
      <c r="L583" s="33"/>
      <c r="M583" s="158" t="s">
        <v>1</v>
      </c>
      <c r="N583" s="159" t="s">
        <v>37</v>
      </c>
      <c r="O583" s="58"/>
      <c r="P583" s="160">
        <f t="shared" si="21"/>
        <v>0</v>
      </c>
      <c r="Q583" s="160">
        <v>0</v>
      </c>
      <c r="R583" s="160">
        <f t="shared" si="22"/>
        <v>0</v>
      </c>
      <c r="S583" s="160">
        <v>0</v>
      </c>
      <c r="T583" s="161">
        <f t="shared" si="23"/>
        <v>0</v>
      </c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162" t="s">
        <v>242</v>
      </c>
      <c r="AT583" s="162" t="s">
        <v>151</v>
      </c>
      <c r="AU583" s="162" t="s">
        <v>81</v>
      </c>
      <c r="AY583" s="17" t="s">
        <v>149</v>
      </c>
      <c r="BE583" s="163">
        <f t="shared" si="24"/>
        <v>0</v>
      </c>
      <c r="BF583" s="163">
        <f t="shared" si="25"/>
        <v>0</v>
      </c>
      <c r="BG583" s="163">
        <f t="shared" si="26"/>
        <v>0</v>
      </c>
      <c r="BH583" s="163">
        <f t="shared" si="27"/>
        <v>0</v>
      </c>
      <c r="BI583" s="163">
        <f t="shared" si="28"/>
        <v>0</v>
      </c>
      <c r="BJ583" s="17" t="s">
        <v>79</v>
      </c>
      <c r="BK583" s="163">
        <f t="shared" si="29"/>
        <v>0</v>
      </c>
      <c r="BL583" s="17" t="s">
        <v>242</v>
      </c>
      <c r="BM583" s="162" t="s">
        <v>1011</v>
      </c>
    </row>
    <row r="584" spans="1:65" s="2" customFormat="1" ht="49.15" customHeight="1">
      <c r="A584" s="32"/>
      <c r="B584" s="149"/>
      <c r="C584" s="150" t="s">
        <v>1012</v>
      </c>
      <c r="D584" s="150" t="s">
        <v>151</v>
      </c>
      <c r="E584" s="151" t="s">
        <v>1013</v>
      </c>
      <c r="F584" s="152" t="s">
        <v>1014</v>
      </c>
      <c r="G584" s="153" t="s">
        <v>267</v>
      </c>
      <c r="H584" s="154">
        <v>1</v>
      </c>
      <c r="I584" s="155"/>
      <c r="J584" s="156">
        <f t="shared" si="20"/>
        <v>0</v>
      </c>
      <c r="K584" s="157"/>
      <c r="L584" s="33"/>
      <c r="M584" s="158" t="s">
        <v>1</v>
      </c>
      <c r="N584" s="159" t="s">
        <v>37</v>
      </c>
      <c r="O584" s="58"/>
      <c r="P584" s="160">
        <f t="shared" si="21"/>
        <v>0</v>
      </c>
      <c r="Q584" s="160">
        <v>0</v>
      </c>
      <c r="R584" s="160">
        <f t="shared" si="22"/>
        <v>0</v>
      </c>
      <c r="S584" s="160">
        <v>0</v>
      </c>
      <c r="T584" s="161">
        <f t="shared" si="23"/>
        <v>0</v>
      </c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R584" s="162" t="s">
        <v>242</v>
      </c>
      <c r="AT584" s="162" t="s">
        <v>151</v>
      </c>
      <c r="AU584" s="162" t="s">
        <v>81</v>
      </c>
      <c r="AY584" s="17" t="s">
        <v>149</v>
      </c>
      <c r="BE584" s="163">
        <f t="shared" si="24"/>
        <v>0</v>
      </c>
      <c r="BF584" s="163">
        <f t="shared" si="25"/>
        <v>0</v>
      </c>
      <c r="BG584" s="163">
        <f t="shared" si="26"/>
        <v>0</v>
      </c>
      <c r="BH584" s="163">
        <f t="shared" si="27"/>
        <v>0</v>
      </c>
      <c r="BI584" s="163">
        <f t="shared" si="28"/>
        <v>0</v>
      </c>
      <c r="BJ584" s="17" t="s">
        <v>79</v>
      </c>
      <c r="BK584" s="163">
        <f t="shared" si="29"/>
        <v>0</v>
      </c>
      <c r="BL584" s="17" t="s">
        <v>242</v>
      </c>
      <c r="BM584" s="162" t="s">
        <v>1015</v>
      </c>
    </row>
    <row r="585" spans="1:65" s="2" customFormat="1" ht="49.15" customHeight="1">
      <c r="A585" s="32"/>
      <c r="B585" s="149"/>
      <c r="C585" s="150" t="s">
        <v>1016</v>
      </c>
      <c r="D585" s="150" t="s">
        <v>151</v>
      </c>
      <c r="E585" s="151" t="s">
        <v>1017</v>
      </c>
      <c r="F585" s="152" t="s">
        <v>1018</v>
      </c>
      <c r="G585" s="153" t="s">
        <v>267</v>
      </c>
      <c r="H585" s="154">
        <v>1</v>
      </c>
      <c r="I585" s="155"/>
      <c r="J585" s="156">
        <f t="shared" si="20"/>
        <v>0</v>
      </c>
      <c r="K585" s="157"/>
      <c r="L585" s="33"/>
      <c r="M585" s="158" t="s">
        <v>1</v>
      </c>
      <c r="N585" s="159" t="s">
        <v>37</v>
      </c>
      <c r="O585" s="58"/>
      <c r="P585" s="160">
        <f t="shared" si="21"/>
        <v>0</v>
      </c>
      <c r="Q585" s="160">
        <v>0</v>
      </c>
      <c r="R585" s="160">
        <f t="shared" si="22"/>
        <v>0</v>
      </c>
      <c r="S585" s="160">
        <v>0</v>
      </c>
      <c r="T585" s="161">
        <f t="shared" si="23"/>
        <v>0</v>
      </c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R585" s="162" t="s">
        <v>242</v>
      </c>
      <c r="AT585" s="162" t="s">
        <v>151</v>
      </c>
      <c r="AU585" s="162" t="s">
        <v>81</v>
      </c>
      <c r="AY585" s="17" t="s">
        <v>149</v>
      </c>
      <c r="BE585" s="163">
        <f t="shared" si="24"/>
        <v>0</v>
      </c>
      <c r="BF585" s="163">
        <f t="shared" si="25"/>
        <v>0</v>
      </c>
      <c r="BG585" s="163">
        <f t="shared" si="26"/>
        <v>0</v>
      </c>
      <c r="BH585" s="163">
        <f t="shared" si="27"/>
        <v>0</v>
      </c>
      <c r="BI585" s="163">
        <f t="shared" si="28"/>
        <v>0</v>
      </c>
      <c r="BJ585" s="17" t="s">
        <v>79</v>
      </c>
      <c r="BK585" s="163">
        <f t="shared" si="29"/>
        <v>0</v>
      </c>
      <c r="BL585" s="17" t="s">
        <v>242</v>
      </c>
      <c r="BM585" s="162" t="s">
        <v>1019</v>
      </c>
    </row>
    <row r="586" spans="1:65" s="2" customFormat="1" ht="49.15" customHeight="1">
      <c r="A586" s="32"/>
      <c r="B586" s="149"/>
      <c r="C586" s="150" t="s">
        <v>1020</v>
      </c>
      <c r="D586" s="150" t="s">
        <v>151</v>
      </c>
      <c r="E586" s="151" t="s">
        <v>1021</v>
      </c>
      <c r="F586" s="152" t="s">
        <v>1022</v>
      </c>
      <c r="G586" s="153" t="s">
        <v>267</v>
      </c>
      <c r="H586" s="154">
        <v>1</v>
      </c>
      <c r="I586" s="155"/>
      <c r="J586" s="156">
        <f t="shared" si="20"/>
        <v>0</v>
      </c>
      <c r="K586" s="157"/>
      <c r="L586" s="33"/>
      <c r="M586" s="158" t="s">
        <v>1</v>
      </c>
      <c r="N586" s="159" t="s">
        <v>37</v>
      </c>
      <c r="O586" s="58"/>
      <c r="P586" s="160">
        <f t="shared" si="21"/>
        <v>0</v>
      </c>
      <c r="Q586" s="160">
        <v>0</v>
      </c>
      <c r="R586" s="160">
        <f t="shared" si="22"/>
        <v>0</v>
      </c>
      <c r="S586" s="160">
        <v>0</v>
      </c>
      <c r="T586" s="161">
        <f t="shared" si="23"/>
        <v>0</v>
      </c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R586" s="162" t="s">
        <v>242</v>
      </c>
      <c r="AT586" s="162" t="s">
        <v>151</v>
      </c>
      <c r="AU586" s="162" t="s">
        <v>81</v>
      </c>
      <c r="AY586" s="17" t="s">
        <v>149</v>
      </c>
      <c r="BE586" s="163">
        <f t="shared" si="24"/>
        <v>0</v>
      </c>
      <c r="BF586" s="163">
        <f t="shared" si="25"/>
        <v>0</v>
      </c>
      <c r="BG586" s="163">
        <f t="shared" si="26"/>
        <v>0</v>
      </c>
      <c r="BH586" s="163">
        <f t="shared" si="27"/>
        <v>0</v>
      </c>
      <c r="BI586" s="163">
        <f t="shared" si="28"/>
        <v>0</v>
      </c>
      <c r="BJ586" s="17" t="s">
        <v>79</v>
      </c>
      <c r="BK586" s="163">
        <f t="shared" si="29"/>
        <v>0</v>
      </c>
      <c r="BL586" s="17" t="s">
        <v>242</v>
      </c>
      <c r="BM586" s="162" t="s">
        <v>1023</v>
      </c>
    </row>
    <row r="587" spans="1:65" s="2" customFormat="1" ht="62.65" customHeight="1">
      <c r="A587" s="32"/>
      <c r="B587" s="149"/>
      <c r="C587" s="150" t="s">
        <v>1024</v>
      </c>
      <c r="D587" s="150" t="s">
        <v>151</v>
      </c>
      <c r="E587" s="151" t="s">
        <v>1025</v>
      </c>
      <c r="F587" s="152" t="s">
        <v>1026</v>
      </c>
      <c r="G587" s="153" t="s">
        <v>267</v>
      </c>
      <c r="H587" s="154">
        <v>1</v>
      </c>
      <c r="I587" s="155"/>
      <c r="J587" s="156">
        <f t="shared" si="20"/>
        <v>0</v>
      </c>
      <c r="K587" s="157"/>
      <c r="L587" s="33"/>
      <c r="M587" s="158" t="s">
        <v>1</v>
      </c>
      <c r="N587" s="159" t="s">
        <v>37</v>
      </c>
      <c r="O587" s="58"/>
      <c r="P587" s="160">
        <f t="shared" si="21"/>
        <v>0</v>
      </c>
      <c r="Q587" s="160">
        <v>0</v>
      </c>
      <c r="R587" s="160">
        <f t="shared" si="22"/>
        <v>0</v>
      </c>
      <c r="S587" s="160">
        <v>0</v>
      </c>
      <c r="T587" s="161">
        <f t="shared" si="23"/>
        <v>0</v>
      </c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R587" s="162" t="s">
        <v>242</v>
      </c>
      <c r="AT587" s="162" t="s">
        <v>151</v>
      </c>
      <c r="AU587" s="162" t="s">
        <v>81</v>
      </c>
      <c r="AY587" s="17" t="s">
        <v>149</v>
      </c>
      <c r="BE587" s="163">
        <f t="shared" si="24"/>
        <v>0</v>
      </c>
      <c r="BF587" s="163">
        <f t="shared" si="25"/>
        <v>0</v>
      </c>
      <c r="BG587" s="163">
        <f t="shared" si="26"/>
        <v>0</v>
      </c>
      <c r="BH587" s="163">
        <f t="shared" si="27"/>
        <v>0</v>
      </c>
      <c r="BI587" s="163">
        <f t="shared" si="28"/>
        <v>0</v>
      </c>
      <c r="BJ587" s="17" t="s">
        <v>79</v>
      </c>
      <c r="BK587" s="163">
        <f t="shared" si="29"/>
        <v>0</v>
      </c>
      <c r="BL587" s="17" t="s">
        <v>242</v>
      </c>
      <c r="BM587" s="162" t="s">
        <v>1027</v>
      </c>
    </row>
    <row r="588" spans="1:65" s="12" customFormat="1" ht="22.9" customHeight="1">
      <c r="B588" s="136"/>
      <c r="D588" s="137" t="s">
        <v>71</v>
      </c>
      <c r="E588" s="147" t="s">
        <v>1028</v>
      </c>
      <c r="F588" s="147" t="s">
        <v>1029</v>
      </c>
      <c r="I588" s="139"/>
      <c r="J588" s="148">
        <f>BK588</f>
        <v>0</v>
      </c>
      <c r="L588" s="136"/>
      <c r="M588" s="141"/>
      <c r="N588" s="142"/>
      <c r="O588" s="142"/>
      <c r="P588" s="143">
        <f>SUM(P589:P594)</f>
        <v>0</v>
      </c>
      <c r="Q588" s="142"/>
      <c r="R588" s="143">
        <f>SUM(R589:R594)</f>
        <v>0</v>
      </c>
      <c r="S588" s="142"/>
      <c r="T588" s="144">
        <f>SUM(T589:T594)</f>
        <v>0</v>
      </c>
      <c r="AR588" s="137" t="s">
        <v>81</v>
      </c>
      <c r="AT588" s="145" t="s">
        <v>71</v>
      </c>
      <c r="AU588" s="145" t="s">
        <v>79</v>
      </c>
      <c r="AY588" s="137" t="s">
        <v>149</v>
      </c>
      <c r="BK588" s="146">
        <f>SUM(BK589:BK594)</f>
        <v>0</v>
      </c>
    </row>
    <row r="589" spans="1:65" s="2" customFormat="1" ht="44.25" customHeight="1">
      <c r="A589" s="32"/>
      <c r="B589" s="149"/>
      <c r="C589" s="150" t="s">
        <v>1030</v>
      </c>
      <c r="D589" s="150" t="s">
        <v>151</v>
      </c>
      <c r="E589" s="151" t="s">
        <v>1031</v>
      </c>
      <c r="F589" s="152" t="s">
        <v>1032</v>
      </c>
      <c r="G589" s="153" t="s">
        <v>267</v>
      </c>
      <c r="H589" s="154">
        <v>1</v>
      </c>
      <c r="I589" s="155"/>
      <c r="J589" s="156">
        <f t="shared" ref="J589:J594" si="30">ROUND(I589*H589,2)</f>
        <v>0</v>
      </c>
      <c r="K589" s="157"/>
      <c r="L589" s="33"/>
      <c r="M589" s="158" t="s">
        <v>1</v>
      </c>
      <c r="N589" s="159" t="s">
        <v>37</v>
      </c>
      <c r="O589" s="58"/>
      <c r="P589" s="160">
        <f t="shared" ref="P589:P594" si="31">O589*H589</f>
        <v>0</v>
      </c>
      <c r="Q589" s="160">
        <v>0</v>
      </c>
      <c r="R589" s="160">
        <f t="shared" ref="R589:R594" si="32">Q589*H589</f>
        <v>0</v>
      </c>
      <c r="S589" s="160">
        <v>0</v>
      </c>
      <c r="T589" s="161">
        <f t="shared" ref="T589:T594" si="33">S589*H589</f>
        <v>0</v>
      </c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R589" s="162" t="s">
        <v>242</v>
      </c>
      <c r="AT589" s="162" t="s">
        <v>151</v>
      </c>
      <c r="AU589" s="162" t="s">
        <v>81</v>
      </c>
      <c r="AY589" s="17" t="s">
        <v>149</v>
      </c>
      <c r="BE589" s="163">
        <f t="shared" ref="BE589:BE594" si="34">IF(N589="základní",J589,0)</f>
        <v>0</v>
      </c>
      <c r="BF589" s="163">
        <f t="shared" ref="BF589:BF594" si="35">IF(N589="snížená",J589,0)</f>
        <v>0</v>
      </c>
      <c r="BG589" s="163">
        <f t="shared" ref="BG589:BG594" si="36">IF(N589="zákl. přenesená",J589,0)</f>
        <v>0</v>
      </c>
      <c r="BH589" s="163">
        <f t="shared" ref="BH589:BH594" si="37">IF(N589="sníž. přenesená",J589,0)</f>
        <v>0</v>
      </c>
      <c r="BI589" s="163">
        <f t="shared" ref="BI589:BI594" si="38">IF(N589="nulová",J589,0)</f>
        <v>0</v>
      </c>
      <c r="BJ589" s="17" t="s">
        <v>79</v>
      </c>
      <c r="BK589" s="163">
        <f t="shared" ref="BK589:BK594" si="39">ROUND(I589*H589,2)</f>
        <v>0</v>
      </c>
      <c r="BL589" s="17" t="s">
        <v>242</v>
      </c>
      <c r="BM589" s="162" t="s">
        <v>1033</v>
      </c>
    </row>
    <row r="590" spans="1:65" s="2" customFormat="1" ht="44.25" customHeight="1">
      <c r="A590" s="32"/>
      <c r="B590" s="149"/>
      <c r="C590" s="150" t="s">
        <v>1034</v>
      </c>
      <c r="D590" s="150" t="s">
        <v>151</v>
      </c>
      <c r="E590" s="151" t="s">
        <v>1035</v>
      </c>
      <c r="F590" s="152" t="s">
        <v>1036</v>
      </c>
      <c r="G590" s="153" t="s">
        <v>267</v>
      </c>
      <c r="H590" s="154">
        <v>1</v>
      </c>
      <c r="I590" s="155"/>
      <c r="J590" s="156">
        <f t="shared" si="30"/>
        <v>0</v>
      </c>
      <c r="K590" s="157"/>
      <c r="L590" s="33"/>
      <c r="M590" s="158" t="s">
        <v>1</v>
      </c>
      <c r="N590" s="159" t="s">
        <v>37</v>
      </c>
      <c r="O590" s="58"/>
      <c r="P590" s="160">
        <f t="shared" si="31"/>
        <v>0</v>
      </c>
      <c r="Q590" s="160">
        <v>0</v>
      </c>
      <c r="R590" s="160">
        <f t="shared" si="32"/>
        <v>0</v>
      </c>
      <c r="S590" s="160">
        <v>0</v>
      </c>
      <c r="T590" s="161">
        <f t="shared" si="33"/>
        <v>0</v>
      </c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162" t="s">
        <v>242</v>
      </c>
      <c r="AT590" s="162" t="s">
        <v>151</v>
      </c>
      <c r="AU590" s="162" t="s">
        <v>81</v>
      </c>
      <c r="AY590" s="17" t="s">
        <v>149</v>
      </c>
      <c r="BE590" s="163">
        <f t="shared" si="34"/>
        <v>0</v>
      </c>
      <c r="BF590" s="163">
        <f t="shared" si="35"/>
        <v>0</v>
      </c>
      <c r="BG590" s="163">
        <f t="shared" si="36"/>
        <v>0</v>
      </c>
      <c r="BH590" s="163">
        <f t="shared" si="37"/>
        <v>0</v>
      </c>
      <c r="BI590" s="163">
        <f t="shared" si="38"/>
        <v>0</v>
      </c>
      <c r="BJ590" s="17" t="s">
        <v>79</v>
      </c>
      <c r="BK590" s="163">
        <f t="shared" si="39"/>
        <v>0</v>
      </c>
      <c r="BL590" s="17" t="s">
        <v>242</v>
      </c>
      <c r="BM590" s="162" t="s">
        <v>1037</v>
      </c>
    </row>
    <row r="591" spans="1:65" s="2" customFormat="1" ht="44.25" customHeight="1">
      <c r="A591" s="32"/>
      <c r="B591" s="149"/>
      <c r="C591" s="150" t="s">
        <v>1038</v>
      </c>
      <c r="D591" s="150" t="s">
        <v>151</v>
      </c>
      <c r="E591" s="151" t="s">
        <v>1039</v>
      </c>
      <c r="F591" s="152" t="s">
        <v>1040</v>
      </c>
      <c r="G591" s="153" t="s">
        <v>267</v>
      </c>
      <c r="H591" s="154">
        <v>3</v>
      </c>
      <c r="I591" s="155"/>
      <c r="J591" s="156">
        <f t="shared" si="30"/>
        <v>0</v>
      </c>
      <c r="K591" s="157"/>
      <c r="L591" s="33"/>
      <c r="M591" s="158" t="s">
        <v>1</v>
      </c>
      <c r="N591" s="159" t="s">
        <v>37</v>
      </c>
      <c r="O591" s="58"/>
      <c r="P591" s="160">
        <f t="shared" si="31"/>
        <v>0</v>
      </c>
      <c r="Q591" s="160">
        <v>0</v>
      </c>
      <c r="R591" s="160">
        <f t="shared" si="32"/>
        <v>0</v>
      </c>
      <c r="S591" s="160">
        <v>0</v>
      </c>
      <c r="T591" s="161">
        <f t="shared" si="33"/>
        <v>0</v>
      </c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R591" s="162" t="s">
        <v>242</v>
      </c>
      <c r="AT591" s="162" t="s">
        <v>151</v>
      </c>
      <c r="AU591" s="162" t="s">
        <v>81</v>
      </c>
      <c r="AY591" s="17" t="s">
        <v>149</v>
      </c>
      <c r="BE591" s="163">
        <f t="shared" si="34"/>
        <v>0</v>
      </c>
      <c r="BF591" s="163">
        <f t="shared" si="35"/>
        <v>0</v>
      </c>
      <c r="BG591" s="163">
        <f t="shared" si="36"/>
        <v>0</v>
      </c>
      <c r="BH591" s="163">
        <f t="shared" si="37"/>
        <v>0</v>
      </c>
      <c r="BI591" s="163">
        <f t="shared" si="38"/>
        <v>0</v>
      </c>
      <c r="BJ591" s="17" t="s">
        <v>79</v>
      </c>
      <c r="BK591" s="163">
        <f t="shared" si="39"/>
        <v>0</v>
      </c>
      <c r="BL591" s="17" t="s">
        <v>242</v>
      </c>
      <c r="BM591" s="162" t="s">
        <v>1041</v>
      </c>
    </row>
    <row r="592" spans="1:65" s="2" customFormat="1" ht="44.25" customHeight="1">
      <c r="A592" s="32"/>
      <c r="B592" s="149"/>
      <c r="C592" s="150" t="s">
        <v>1042</v>
      </c>
      <c r="D592" s="150" t="s">
        <v>151</v>
      </c>
      <c r="E592" s="151" t="s">
        <v>1043</v>
      </c>
      <c r="F592" s="152" t="s">
        <v>1044</v>
      </c>
      <c r="G592" s="153" t="s">
        <v>267</v>
      </c>
      <c r="H592" s="154">
        <v>1</v>
      </c>
      <c r="I592" s="155"/>
      <c r="J592" s="156">
        <f t="shared" si="30"/>
        <v>0</v>
      </c>
      <c r="K592" s="157"/>
      <c r="L592" s="33"/>
      <c r="M592" s="158" t="s">
        <v>1</v>
      </c>
      <c r="N592" s="159" t="s">
        <v>37</v>
      </c>
      <c r="O592" s="58"/>
      <c r="P592" s="160">
        <f t="shared" si="31"/>
        <v>0</v>
      </c>
      <c r="Q592" s="160">
        <v>0</v>
      </c>
      <c r="R592" s="160">
        <f t="shared" si="32"/>
        <v>0</v>
      </c>
      <c r="S592" s="160">
        <v>0</v>
      </c>
      <c r="T592" s="161">
        <f t="shared" si="33"/>
        <v>0</v>
      </c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R592" s="162" t="s">
        <v>242</v>
      </c>
      <c r="AT592" s="162" t="s">
        <v>151</v>
      </c>
      <c r="AU592" s="162" t="s">
        <v>81</v>
      </c>
      <c r="AY592" s="17" t="s">
        <v>149</v>
      </c>
      <c r="BE592" s="163">
        <f t="shared" si="34"/>
        <v>0</v>
      </c>
      <c r="BF592" s="163">
        <f t="shared" si="35"/>
        <v>0</v>
      </c>
      <c r="BG592" s="163">
        <f t="shared" si="36"/>
        <v>0</v>
      </c>
      <c r="BH592" s="163">
        <f t="shared" si="37"/>
        <v>0</v>
      </c>
      <c r="BI592" s="163">
        <f t="shared" si="38"/>
        <v>0</v>
      </c>
      <c r="BJ592" s="17" t="s">
        <v>79</v>
      </c>
      <c r="BK592" s="163">
        <f t="shared" si="39"/>
        <v>0</v>
      </c>
      <c r="BL592" s="17" t="s">
        <v>242</v>
      </c>
      <c r="BM592" s="162" t="s">
        <v>1045</v>
      </c>
    </row>
    <row r="593" spans="1:65" s="2" customFormat="1" ht="44.25" customHeight="1">
      <c r="A593" s="32"/>
      <c r="B593" s="149"/>
      <c r="C593" s="150" t="s">
        <v>1046</v>
      </c>
      <c r="D593" s="150" t="s">
        <v>151</v>
      </c>
      <c r="E593" s="151" t="s">
        <v>1047</v>
      </c>
      <c r="F593" s="152" t="s">
        <v>1048</v>
      </c>
      <c r="G593" s="153" t="s">
        <v>267</v>
      </c>
      <c r="H593" s="154">
        <v>1</v>
      </c>
      <c r="I593" s="155"/>
      <c r="J593" s="156">
        <f t="shared" si="30"/>
        <v>0</v>
      </c>
      <c r="K593" s="157"/>
      <c r="L593" s="33"/>
      <c r="M593" s="158" t="s">
        <v>1</v>
      </c>
      <c r="N593" s="159" t="s">
        <v>37</v>
      </c>
      <c r="O593" s="58"/>
      <c r="P593" s="160">
        <f t="shared" si="31"/>
        <v>0</v>
      </c>
      <c r="Q593" s="160">
        <v>0</v>
      </c>
      <c r="R593" s="160">
        <f t="shared" si="32"/>
        <v>0</v>
      </c>
      <c r="S593" s="160">
        <v>0</v>
      </c>
      <c r="T593" s="161">
        <f t="shared" si="33"/>
        <v>0</v>
      </c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R593" s="162" t="s">
        <v>242</v>
      </c>
      <c r="AT593" s="162" t="s">
        <v>151</v>
      </c>
      <c r="AU593" s="162" t="s">
        <v>81</v>
      </c>
      <c r="AY593" s="17" t="s">
        <v>149</v>
      </c>
      <c r="BE593" s="163">
        <f t="shared" si="34"/>
        <v>0</v>
      </c>
      <c r="BF593" s="163">
        <f t="shared" si="35"/>
        <v>0</v>
      </c>
      <c r="BG593" s="163">
        <f t="shared" si="36"/>
        <v>0</v>
      </c>
      <c r="BH593" s="163">
        <f t="shared" si="37"/>
        <v>0</v>
      </c>
      <c r="BI593" s="163">
        <f t="shared" si="38"/>
        <v>0</v>
      </c>
      <c r="BJ593" s="17" t="s">
        <v>79</v>
      </c>
      <c r="BK593" s="163">
        <f t="shared" si="39"/>
        <v>0</v>
      </c>
      <c r="BL593" s="17" t="s">
        <v>242</v>
      </c>
      <c r="BM593" s="162" t="s">
        <v>1049</v>
      </c>
    </row>
    <row r="594" spans="1:65" s="2" customFormat="1" ht="44.25" customHeight="1">
      <c r="A594" s="32"/>
      <c r="B594" s="149"/>
      <c r="C594" s="150" t="s">
        <v>1050</v>
      </c>
      <c r="D594" s="150" t="s">
        <v>151</v>
      </c>
      <c r="E594" s="151" t="s">
        <v>1051</v>
      </c>
      <c r="F594" s="152" t="s">
        <v>1052</v>
      </c>
      <c r="G594" s="153" t="s">
        <v>267</v>
      </c>
      <c r="H594" s="154">
        <v>2</v>
      </c>
      <c r="I594" s="155"/>
      <c r="J594" s="156">
        <f t="shared" si="30"/>
        <v>0</v>
      </c>
      <c r="K594" s="157"/>
      <c r="L594" s="33"/>
      <c r="M594" s="158" t="s">
        <v>1</v>
      </c>
      <c r="N594" s="159" t="s">
        <v>37</v>
      </c>
      <c r="O594" s="58"/>
      <c r="P594" s="160">
        <f t="shared" si="31"/>
        <v>0</v>
      </c>
      <c r="Q594" s="160">
        <v>0</v>
      </c>
      <c r="R594" s="160">
        <f t="shared" si="32"/>
        <v>0</v>
      </c>
      <c r="S594" s="160">
        <v>0</v>
      </c>
      <c r="T594" s="161">
        <f t="shared" si="33"/>
        <v>0</v>
      </c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162" t="s">
        <v>242</v>
      </c>
      <c r="AT594" s="162" t="s">
        <v>151</v>
      </c>
      <c r="AU594" s="162" t="s">
        <v>81</v>
      </c>
      <c r="AY594" s="17" t="s">
        <v>149</v>
      </c>
      <c r="BE594" s="163">
        <f t="shared" si="34"/>
        <v>0</v>
      </c>
      <c r="BF594" s="163">
        <f t="shared" si="35"/>
        <v>0</v>
      </c>
      <c r="BG594" s="163">
        <f t="shared" si="36"/>
        <v>0</v>
      </c>
      <c r="BH594" s="163">
        <f t="shared" si="37"/>
        <v>0</v>
      </c>
      <c r="BI594" s="163">
        <f t="shared" si="38"/>
        <v>0</v>
      </c>
      <c r="BJ594" s="17" t="s">
        <v>79</v>
      </c>
      <c r="BK594" s="163">
        <f t="shared" si="39"/>
        <v>0</v>
      </c>
      <c r="BL594" s="17" t="s">
        <v>242</v>
      </c>
      <c r="BM594" s="162" t="s">
        <v>1053</v>
      </c>
    </row>
    <row r="595" spans="1:65" s="12" customFormat="1" ht="22.9" customHeight="1">
      <c r="B595" s="136"/>
      <c r="D595" s="137" t="s">
        <v>71</v>
      </c>
      <c r="E595" s="147" t="s">
        <v>1054</v>
      </c>
      <c r="F595" s="147" t="s">
        <v>1055</v>
      </c>
      <c r="I595" s="139"/>
      <c r="J595" s="148">
        <f>BK595</f>
        <v>0</v>
      </c>
      <c r="L595" s="136"/>
      <c r="M595" s="141"/>
      <c r="N595" s="142"/>
      <c r="O595" s="142"/>
      <c r="P595" s="143">
        <f>SUM(P596:P609)</f>
        <v>0</v>
      </c>
      <c r="Q595" s="142"/>
      <c r="R595" s="143">
        <f>SUM(R596:R609)</f>
        <v>1.5283413999999997</v>
      </c>
      <c r="S595" s="142"/>
      <c r="T595" s="144">
        <f>SUM(T596:T609)</f>
        <v>0</v>
      </c>
      <c r="AR595" s="137" t="s">
        <v>81</v>
      </c>
      <c r="AT595" s="145" t="s">
        <v>71</v>
      </c>
      <c r="AU595" s="145" t="s">
        <v>79</v>
      </c>
      <c r="AY595" s="137" t="s">
        <v>149</v>
      </c>
      <c r="BK595" s="146">
        <f>SUM(BK596:BK609)</f>
        <v>0</v>
      </c>
    </row>
    <row r="596" spans="1:65" s="2" customFormat="1" ht="24.2" customHeight="1">
      <c r="A596" s="32"/>
      <c r="B596" s="149"/>
      <c r="C596" s="150" t="s">
        <v>1056</v>
      </c>
      <c r="D596" s="150" t="s">
        <v>151</v>
      </c>
      <c r="E596" s="151" t="s">
        <v>1057</v>
      </c>
      <c r="F596" s="152" t="s">
        <v>1058</v>
      </c>
      <c r="G596" s="153" t="s">
        <v>154</v>
      </c>
      <c r="H596" s="154">
        <v>41.8</v>
      </c>
      <c r="I596" s="155"/>
      <c r="J596" s="156">
        <f>ROUND(I596*H596,2)</f>
        <v>0</v>
      </c>
      <c r="K596" s="157"/>
      <c r="L596" s="33"/>
      <c r="M596" s="158" t="s">
        <v>1</v>
      </c>
      <c r="N596" s="159" t="s">
        <v>37</v>
      </c>
      <c r="O596" s="58"/>
      <c r="P596" s="160">
        <f>O596*H596</f>
        <v>0</v>
      </c>
      <c r="Q596" s="160">
        <v>2.9999999999999997E-4</v>
      </c>
      <c r="R596" s="160">
        <f>Q596*H596</f>
        <v>1.2539999999999997E-2</v>
      </c>
      <c r="S596" s="160">
        <v>0</v>
      </c>
      <c r="T596" s="161">
        <f>S596*H596</f>
        <v>0</v>
      </c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R596" s="162" t="s">
        <v>242</v>
      </c>
      <c r="AT596" s="162" t="s">
        <v>151</v>
      </c>
      <c r="AU596" s="162" t="s">
        <v>81</v>
      </c>
      <c r="AY596" s="17" t="s">
        <v>149</v>
      </c>
      <c r="BE596" s="163">
        <f>IF(N596="základní",J596,0)</f>
        <v>0</v>
      </c>
      <c r="BF596" s="163">
        <f>IF(N596="snížená",J596,0)</f>
        <v>0</v>
      </c>
      <c r="BG596" s="163">
        <f>IF(N596="zákl. přenesená",J596,0)</f>
        <v>0</v>
      </c>
      <c r="BH596" s="163">
        <f>IF(N596="sníž. přenesená",J596,0)</f>
        <v>0</v>
      </c>
      <c r="BI596" s="163">
        <f>IF(N596="nulová",J596,0)</f>
        <v>0</v>
      </c>
      <c r="BJ596" s="17" t="s">
        <v>79</v>
      </c>
      <c r="BK596" s="163">
        <f>ROUND(I596*H596,2)</f>
        <v>0</v>
      </c>
      <c r="BL596" s="17" t="s">
        <v>242</v>
      </c>
      <c r="BM596" s="162" t="s">
        <v>1059</v>
      </c>
    </row>
    <row r="597" spans="1:65" s="15" customFormat="1">
      <c r="B597" s="181"/>
      <c r="D597" s="165" t="s">
        <v>157</v>
      </c>
      <c r="E597" s="182" t="s">
        <v>1</v>
      </c>
      <c r="F597" s="183" t="s">
        <v>314</v>
      </c>
      <c r="H597" s="182" t="s">
        <v>1</v>
      </c>
      <c r="I597" s="184"/>
      <c r="L597" s="181"/>
      <c r="M597" s="185"/>
      <c r="N597" s="186"/>
      <c r="O597" s="186"/>
      <c r="P597" s="186"/>
      <c r="Q597" s="186"/>
      <c r="R597" s="186"/>
      <c r="S597" s="186"/>
      <c r="T597" s="187"/>
      <c r="AT597" s="182" t="s">
        <v>157</v>
      </c>
      <c r="AU597" s="182" t="s">
        <v>81</v>
      </c>
      <c r="AV597" s="15" t="s">
        <v>79</v>
      </c>
      <c r="AW597" s="15" t="s">
        <v>29</v>
      </c>
      <c r="AX597" s="15" t="s">
        <v>72</v>
      </c>
      <c r="AY597" s="182" t="s">
        <v>149</v>
      </c>
    </row>
    <row r="598" spans="1:65" s="13" customFormat="1">
      <c r="B598" s="164"/>
      <c r="D598" s="165" t="s">
        <v>157</v>
      </c>
      <c r="E598" s="166" t="s">
        <v>1</v>
      </c>
      <c r="F598" s="167" t="s">
        <v>315</v>
      </c>
      <c r="H598" s="168">
        <v>41.8</v>
      </c>
      <c r="I598" s="169"/>
      <c r="L598" s="164"/>
      <c r="M598" s="170"/>
      <c r="N598" s="171"/>
      <c r="O598" s="171"/>
      <c r="P598" s="171"/>
      <c r="Q598" s="171"/>
      <c r="R598" s="171"/>
      <c r="S598" s="171"/>
      <c r="T598" s="172"/>
      <c r="AT598" s="166" t="s">
        <v>157</v>
      </c>
      <c r="AU598" s="166" t="s">
        <v>81</v>
      </c>
      <c r="AV598" s="13" t="s">
        <v>81</v>
      </c>
      <c r="AW598" s="13" t="s">
        <v>29</v>
      </c>
      <c r="AX598" s="13" t="s">
        <v>79</v>
      </c>
      <c r="AY598" s="166" t="s">
        <v>149</v>
      </c>
    </row>
    <row r="599" spans="1:65" s="2" customFormat="1" ht="33" customHeight="1">
      <c r="A599" s="32"/>
      <c r="B599" s="149"/>
      <c r="C599" s="150" t="s">
        <v>1060</v>
      </c>
      <c r="D599" s="150" t="s">
        <v>151</v>
      </c>
      <c r="E599" s="151" t="s">
        <v>1061</v>
      </c>
      <c r="F599" s="152" t="s">
        <v>1062</v>
      </c>
      <c r="G599" s="153" t="s">
        <v>278</v>
      </c>
      <c r="H599" s="154">
        <v>30.84</v>
      </c>
      <c r="I599" s="155"/>
      <c r="J599" s="156">
        <f>ROUND(I599*H599,2)</f>
        <v>0</v>
      </c>
      <c r="K599" s="157"/>
      <c r="L599" s="33"/>
      <c r="M599" s="158" t="s">
        <v>1</v>
      </c>
      <c r="N599" s="159" t="s">
        <v>37</v>
      </c>
      <c r="O599" s="58"/>
      <c r="P599" s="160">
        <f>O599*H599</f>
        <v>0</v>
      </c>
      <c r="Q599" s="160">
        <v>4.2999999999999999E-4</v>
      </c>
      <c r="R599" s="160">
        <f>Q599*H599</f>
        <v>1.3261199999999999E-2</v>
      </c>
      <c r="S599" s="160">
        <v>0</v>
      </c>
      <c r="T599" s="161">
        <f>S599*H599</f>
        <v>0</v>
      </c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R599" s="162" t="s">
        <v>242</v>
      </c>
      <c r="AT599" s="162" t="s">
        <v>151</v>
      </c>
      <c r="AU599" s="162" t="s">
        <v>81</v>
      </c>
      <c r="AY599" s="17" t="s">
        <v>149</v>
      </c>
      <c r="BE599" s="163">
        <f>IF(N599="základní",J599,0)</f>
        <v>0</v>
      </c>
      <c r="BF599" s="163">
        <f>IF(N599="snížená",J599,0)</f>
        <v>0</v>
      </c>
      <c r="BG599" s="163">
        <f>IF(N599="zákl. přenesená",J599,0)</f>
        <v>0</v>
      </c>
      <c r="BH599" s="163">
        <f>IF(N599="sníž. přenesená",J599,0)</f>
        <v>0</v>
      </c>
      <c r="BI599" s="163">
        <f>IF(N599="nulová",J599,0)</f>
        <v>0</v>
      </c>
      <c r="BJ599" s="17" t="s">
        <v>79</v>
      </c>
      <c r="BK599" s="163">
        <f>ROUND(I599*H599,2)</f>
        <v>0</v>
      </c>
      <c r="BL599" s="17" t="s">
        <v>242</v>
      </c>
      <c r="BM599" s="162" t="s">
        <v>1063</v>
      </c>
    </row>
    <row r="600" spans="1:65" s="13" customFormat="1">
      <c r="B600" s="164"/>
      <c r="D600" s="165" t="s">
        <v>157</v>
      </c>
      <c r="E600" s="166" t="s">
        <v>1</v>
      </c>
      <c r="F600" s="167" t="s">
        <v>1064</v>
      </c>
      <c r="H600" s="168">
        <v>30.84</v>
      </c>
      <c r="I600" s="169"/>
      <c r="L600" s="164"/>
      <c r="M600" s="170"/>
      <c r="N600" s="171"/>
      <c r="O600" s="171"/>
      <c r="P600" s="171"/>
      <c r="Q600" s="171"/>
      <c r="R600" s="171"/>
      <c r="S600" s="171"/>
      <c r="T600" s="172"/>
      <c r="AT600" s="166" t="s">
        <v>157</v>
      </c>
      <c r="AU600" s="166" t="s">
        <v>81</v>
      </c>
      <c r="AV600" s="13" t="s">
        <v>81</v>
      </c>
      <c r="AW600" s="13" t="s">
        <v>29</v>
      </c>
      <c r="AX600" s="13" t="s">
        <v>79</v>
      </c>
      <c r="AY600" s="166" t="s">
        <v>149</v>
      </c>
    </row>
    <row r="601" spans="1:65" s="2" customFormat="1" ht="24.2" customHeight="1">
      <c r="A601" s="32"/>
      <c r="B601" s="149"/>
      <c r="C601" s="188" t="s">
        <v>1065</v>
      </c>
      <c r="D601" s="188" t="s">
        <v>212</v>
      </c>
      <c r="E601" s="189" t="s">
        <v>1066</v>
      </c>
      <c r="F601" s="190" t="s">
        <v>1067</v>
      </c>
      <c r="G601" s="191" t="s">
        <v>278</v>
      </c>
      <c r="H601" s="192">
        <v>33.923999999999999</v>
      </c>
      <c r="I601" s="193"/>
      <c r="J601" s="194">
        <f>ROUND(I601*H601,2)</f>
        <v>0</v>
      </c>
      <c r="K601" s="195"/>
      <c r="L601" s="196"/>
      <c r="M601" s="197" t="s">
        <v>1</v>
      </c>
      <c r="N601" s="198" t="s">
        <v>37</v>
      </c>
      <c r="O601" s="58"/>
      <c r="P601" s="160">
        <f>O601*H601</f>
        <v>0</v>
      </c>
      <c r="Q601" s="160">
        <v>2E-3</v>
      </c>
      <c r="R601" s="160">
        <f>Q601*H601</f>
        <v>6.7848000000000006E-2</v>
      </c>
      <c r="S601" s="160">
        <v>0</v>
      </c>
      <c r="T601" s="161">
        <f>S601*H601</f>
        <v>0</v>
      </c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R601" s="162" t="s">
        <v>327</v>
      </c>
      <c r="AT601" s="162" t="s">
        <v>212</v>
      </c>
      <c r="AU601" s="162" t="s">
        <v>81</v>
      </c>
      <c r="AY601" s="17" t="s">
        <v>149</v>
      </c>
      <c r="BE601" s="163">
        <f>IF(N601="základní",J601,0)</f>
        <v>0</v>
      </c>
      <c r="BF601" s="163">
        <f>IF(N601="snížená",J601,0)</f>
        <v>0</v>
      </c>
      <c r="BG601" s="163">
        <f>IF(N601="zákl. přenesená",J601,0)</f>
        <v>0</v>
      </c>
      <c r="BH601" s="163">
        <f>IF(N601="sníž. přenesená",J601,0)</f>
        <v>0</v>
      </c>
      <c r="BI601" s="163">
        <f>IF(N601="nulová",J601,0)</f>
        <v>0</v>
      </c>
      <c r="BJ601" s="17" t="s">
        <v>79</v>
      </c>
      <c r="BK601" s="163">
        <f>ROUND(I601*H601,2)</f>
        <v>0</v>
      </c>
      <c r="BL601" s="17" t="s">
        <v>242</v>
      </c>
      <c r="BM601" s="162" t="s">
        <v>1068</v>
      </c>
    </row>
    <row r="602" spans="1:65" s="13" customFormat="1">
      <c r="B602" s="164"/>
      <c r="D602" s="165" t="s">
        <v>157</v>
      </c>
      <c r="E602" s="166" t="s">
        <v>1</v>
      </c>
      <c r="F602" s="167" t="s">
        <v>1069</v>
      </c>
      <c r="H602" s="168">
        <v>33.923999999999999</v>
      </c>
      <c r="I602" s="169"/>
      <c r="L602" s="164"/>
      <c r="M602" s="170"/>
      <c r="N602" s="171"/>
      <c r="O602" s="171"/>
      <c r="P602" s="171"/>
      <c r="Q602" s="171"/>
      <c r="R602" s="171"/>
      <c r="S602" s="171"/>
      <c r="T602" s="172"/>
      <c r="AT602" s="166" t="s">
        <v>157</v>
      </c>
      <c r="AU602" s="166" t="s">
        <v>81</v>
      </c>
      <c r="AV602" s="13" t="s">
        <v>81</v>
      </c>
      <c r="AW602" s="13" t="s">
        <v>29</v>
      </c>
      <c r="AX602" s="13" t="s">
        <v>79</v>
      </c>
      <c r="AY602" s="166" t="s">
        <v>149</v>
      </c>
    </row>
    <row r="603" spans="1:65" s="2" customFormat="1" ht="37.9" customHeight="1">
      <c r="A603" s="32"/>
      <c r="B603" s="149"/>
      <c r="C603" s="150" t="s">
        <v>1070</v>
      </c>
      <c r="D603" s="150" t="s">
        <v>151</v>
      </c>
      <c r="E603" s="151" t="s">
        <v>1071</v>
      </c>
      <c r="F603" s="152" t="s">
        <v>1072</v>
      </c>
      <c r="G603" s="153" t="s">
        <v>154</v>
      </c>
      <c r="H603" s="154">
        <v>41.8</v>
      </c>
      <c r="I603" s="155"/>
      <c r="J603" s="156">
        <f>ROUND(I603*H603,2)</f>
        <v>0</v>
      </c>
      <c r="K603" s="157"/>
      <c r="L603" s="33"/>
      <c r="M603" s="158" t="s">
        <v>1</v>
      </c>
      <c r="N603" s="159" t="s">
        <v>37</v>
      </c>
      <c r="O603" s="58"/>
      <c r="P603" s="160">
        <f>O603*H603</f>
        <v>0</v>
      </c>
      <c r="Q603" s="160">
        <v>8.9999999999999993E-3</v>
      </c>
      <c r="R603" s="160">
        <f>Q603*H603</f>
        <v>0.37619999999999992</v>
      </c>
      <c r="S603" s="160">
        <v>0</v>
      </c>
      <c r="T603" s="161">
        <f>S603*H603</f>
        <v>0</v>
      </c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R603" s="162" t="s">
        <v>242</v>
      </c>
      <c r="AT603" s="162" t="s">
        <v>151</v>
      </c>
      <c r="AU603" s="162" t="s">
        <v>81</v>
      </c>
      <c r="AY603" s="17" t="s">
        <v>149</v>
      </c>
      <c r="BE603" s="163">
        <f>IF(N603="základní",J603,0)</f>
        <v>0</v>
      </c>
      <c r="BF603" s="163">
        <f>IF(N603="snížená",J603,0)</f>
        <v>0</v>
      </c>
      <c r="BG603" s="163">
        <f>IF(N603="zákl. přenesená",J603,0)</f>
        <v>0</v>
      </c>
      <c r="BH603" s="163">
        <f>IF(N603="sníž. přenesená",J603,0)</f>
        <v>0</v>
      </c>
      <c r="BI603" s="163">
        <f>IF(N603="nulová",J603,0)</f>
        <v>0</v>
      </c>
      <c r="BJ603" s="17" t="s">
        <v>79</v>
      </c>
      <c r="BK603" s="163">
        <f>ROUND(I603*H603,2)</f>
        <v>0</v>
      </c>
      <c r="BL603" s="17" t="s">
        <v>242</v>
      </c>
      <c r="BM603" s="162" t="s">
        <v>1073</v>
      </c>
    </row>
    <row r="604" spans="1:65" s="15" customFormat="1">
      <c r="B604" s="181"/>
      <c r="D604" s="165" t="s">
        <v>157</v>
      </c>
      <c r="E604" s="182" t="s">
        <v>1</v>
      </c>
      <c r="F604" s="183" t="s">
        <v>314</v>
      </c>
      <c r="H604" s="182" t="s">
        <v>1</v>
      </c>
      <c r="I604" s="184"/>
      <c r="L604" s="181"/>
      <c r="M604" s="185"/>
      <c r="N604" s="186"/>
      <c r="O604" s="186"/>
      <c r="P604" s="186"/>
      <c r="Q604" s="186"/>
      <c r="R604" s="186"/>
      <c r="S604" s="186"/>
      <c r="T604" s="187"/>
      <c r="AT604" s="182" t="s">
        <v>157</v>
      </c>
      <c r="AU604" s="182" t="s">
        <v>81</v>
      </c>
      <c r="AV604" s="15" t="s">
        <v>79</v>
      </c>
      <c r="AW604" s="15" t="s">
        <v>29</v>
      </c>
      <c r="AX604" s="15" t="s">
        <v>72</v>
      </c>
      <c r="AY604" s="182" t="s">
        <v>149</v>
      </c>
    </row>
    <row r="605" spans="1:65" s="13" customFormat="1">
      <c r="B605" s="164"/>
      <c r="D605" s="165" t="s">
        <v>157</v>
      </c>
      <c r="E605" s="166" t="s">
        <v>1</v>
      </c>
      <c r="F605" s="167" t="s">
        <v>315</v>
      </c>
      <c r="H605" s="168">
        <v>41.8</v>
      </c>
      <c r="I605" s="169"/>
      <c r="L605" s="164"/>
      <c r="M605" s="170"/>
      <c r="N605" s="171"/>
      <c r="O605" s="171"/>
      <c r="P605" s="171"/>
      <c r="Q605" s="171"/>
      <c r="R605" s="171"/>
      <c r="S605" s="171"/>
      <c r="T605" s="172"/>
      <c r="AT605" s="166" t="s">
        <v>157</v>
      </c>
      <c r="AU605" s="166" t="s">
        <v>81</v>
      </c>
      <c r="AV605" s="13" t="s">
        <v>81</v>
      </c>
      <c r="AW605" s="13" t="s">
        <v>29</v>
      </c>
      <c r="AX605" s="13" t="s">
        <v>79</v>
      </c>
      <c r="AY605" s="166" t="s">
        <v>149</v>
      </c>
    </row>
    <row r="606" spans="1:65" s="2" customFormat="1" ht="24.2" customHeight="1">
      <c r="A606" s="32"/>
      <c r="B606" s="149"/>
      <c r="C606" s="188" t="s">
        <v>1074</v>
      </c>
      <c r="D606" s="188" t="s">
        <v>212</v>
      </c>
      <c r="E606" s="189" t="s">
        <v>1075</v>
      </c>
      <c r="F606" s="190" t="s">
        <v>1076</v>
      </c>
      <c r="G606" s="191" t="s">
        <v>154</v>
      </c>
      <c r="H606" s="192">
        <v>45.98</v>
      </c>
      <c r="I606" s="193"/>
      <c r="J606" s="194">
        <f>ROUND(I606*H606,2)</f>
        <v>0</v>
      </c>
      <c r="K606" s="195"/>
      <c r="L606" s="196"/>
      <c r="M606" s="197" t="s">
        <v>1</v>
      </c>
      <c r="N606" s="198" t="s">
        <v>37</v>
      </c>
      <c r="O606" s="58"/>
      <c r="P606" s="160">
        <f>O606*H606</f>
        <v>0</v>
      </c>
      <c r="Q606" s="160">
        <v>2.3E-2</v>
      </c>
      <c r="R606" s="160">
        <f>Q606*H606</f>
        <v>1.0575399999999999</v>
      </c>
      <c r="S606" s="160">
        <v>0</v>
      </c>
      <c r="T606" s="161">
        <f>S606*H606</f>
        <v>0</v>
      </c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R606" s="162" t="s">
        <v>327</v>
      </c>
      <c r="AT606" s="162" t="s">
        <v>212</v>
      </c>
      <c r="AU606" s="162" t="s">
        <v>81</v>
      </c>
      <c r="AY606" s="17" t="s">
        <v>149</v>
      </c>
      <c r="BE606" s="163">
        <f>IF(N606="základní",J606,0)</f>
        <v>0</v>
      </c>
      <c r="BF606" s="163">
        <f>IF(N606="snížená",J606,0)</f>
        <v>0</v>
      </c>
      <c r="BG606" s="163">
        <f>IF(N606="zákl. přenesená",J606,0)</f>
        <v>0</v>
      </c>
      <c r="BH606" s="163">
        <f>IF(N606="sníž. přenesená",J606,0)</f>
        <v>0</v>
      </c>
      <c r="BI606" s="163">
        <f>IF(N606="nulová",J606,0)</f>
        <v>0</v>
      </c>
      <c r="BJ606" s="17" t="s">
        <v>79</v>
      </c>
      <c r="BK606" s="163">
        <f>ROUND(I606*H606,2)</f>
        <v>0</v>
      </c>
      <c r="BL606" s="17" t="s">
        <v>242</v>
      </c>
      <c r="BM606" s="162" t="s">
        <v>1077</v>
      </c>
    </row>
    <row r="607" spans="1:65" s="13" customFormat="1">
      <c r="B607" s="164"/>
      <c r="D607" s="165" t="s">
        <v>157</v>
      </c>
      <c r="E607" s="166" t="s">
        <v>1</v>
      </c>
      <c r="F607" s="167" t="s">
        <v>1078</v>
      </c>
      <c r="H607" s="168">
        <v>45.98</v>
      </c>
      <c r="I607" s="169"/>
      <c r="L607" s="164"/>
      <c r="M607" s="170"/>
      <c r="N607" s="171"/>
      <c r="O607" s="171"/>
      <c r="P607" s="171"/>
      <c r="Q607" s="171"/>
      <c r="R607" s="171"/>
      <c r="S607" s="171"/>
      <c r="T607" s="172"/>
      <c r="AT607" s="166" t="s">
        <v>157</v>
      </c>
      <c r="AU607" s="166" t="s">
        <v>81</v>
      </c>
      <c r="AV607" s="13" t="s">
        <v>81</v>
      </c>
      <c r="AW607" s="13" t="s">
        <v>29</v>
      </c>
      <c r="AX607" s="13" t="s">
        <v>79</v>
      </c>
      <c r="AY607" s="166" t="s">
        <v>149</v>
      </c>
    </row>
    <row r="608" spans="1:65" s="2" customFormat="1" ht="16.5" customHeight="1">
      <c r="A608" s="32"/>
      <c r="B608" s="149"/>
      <c r="C608" s="150" t="s">
        <v>1079</v>
      </c>
      <c r="D608" s="150" t="s">
        <v>151</v>
      </c>
      <c r="E608" s="151" t="s">
        <v>1080</v>
      </c>
      <c r="F608" s="152" t="s">
        <v>1081</v>
      </c>
      <c r="G608" s="153" t="s">
        <v>278</v>
      </c>
      <c r="H608" s="154">
        <v>31.74</v>
      </c>
      <c r="I608" s="155"/>
      <c r="J608" s="156">
        <f>ROUND(I608*H608,2)</f>
        <v>0</v>
      </c>
      <c r="K608" s="157"/>
      <c r="L608" s="33"/>
      <c r="M608" s="158" t="s">
        <v>1</v>
      </c>
      <c r="N608" s="159" t="s">
        <v>37</v>
      </c>
      <c r="O608" s="58"/>
      <c r="P608" s="160">
        <f>O608*H608</f>
        <v>0</v>
      </c>
      <c r="Q608" s="160">
        <v>3.0000000000000001E-5</v>
      </c>
      <c r="R608" s="160">
        <f>Q608*H608</f>
        <v>9.5219999999999994E-4</v>
      </c>
      <c r="S608" s="160">
        <v>0</v>
      </c>
      <c r="T608" s="161">
        <f>S608*H608</f>
        <v>0</v>
      </c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R608" s="162" t="s">
        <v>242</v>
      </c>
      <c r="AT608" s="162" t="s">
        <v>151</v>
      </c>
      <c r="AU608" s="162" t="s">
        <v>81</v>
      </c>
      <c r="AY608" s="17" t="s">
        <v>149</v>
      </c>
      <c r="BE608" s="163">
        <f>IF(N608="základní",J608,0)</f>
        <v>0</v>
      </c>
      <c r="BF608" s="163">
        <f>IF(N608="snížená",J608,0)</f>
        <v>0</v>
      </c>
      <c r="BG608" s="163">
        <f>IF(N608="zákl. přenesená",J608,0)</f>
        <v>0</v>
      </c>
      <c r="BH608" s="163">
        <f>IF(N608="sníž. přenesená",J608,0)</f>
        <v>0</v>
      </c>
      <c r="BI608" s="163">
        <f>IF(N608="nulová",J608,0)</f>
        <v>0</v>
      </c>
      <c r="BJ608" s="17" t="s">
        <v>79</v>
      </c>
      <c r="BK608" s="163">
        <f>ROUND(I608*H608,2)</f>
        <v>0</v>
      </c>
      <c r="BL608" s="17" t="s">
        <v>242</v>
      </c>
      <c r="BM608" s="162" t="s">
        <v>1082</v>
      </c>
    </row>
    <row r="609" spans="1:65" s="2" customFormat="1" ht="49.15" customHeight="1">
      <c r="A609" s="32"/>
      <c r="B609" s="149"/>
      <c r="C609" s="150" t="s">
        <v>1083</v>
      </c>
      <c r="D609" s="150" t="s">
        <v>151</v>
      </c>
      <c r="E609" s="151" t="s">
        <v>1084</v>
      </c>
      <c r="F609" s="152" t="s">
        <v>1085</v>
      </c>
      <c r="G609" s="153" t="s">
        <v>187</v>
      </c>
      <c r="H609" s="154">
        <v>1.528</v>
      </c>
      <c r="I609" s="155"/>
      <c r="J609" s="156">
        <f>ROUND(I609*H609,2)</f>
        <v>0</v>
      </c>
      <c r="K609" s="157"/>
      <c r="L609" s="33"/>
      <c r="M609" s="158" t="s">
        <v>1</v>
      </c>
      <c r="N609" s="159" t="s">
        <v>37</v>
      </c>
      <c r="O609" s="58"/>
      <c r="P609" s="160">
        <f>O609*H609</f>
        <v>0</v>
      </c>
      <c r="Q609" s="160">
        <v>0</v>
      </c>
      <c r="R609" s="160">
        <f>Q609*H609</f>
        <v>0</v>
      </c>
      <c r="S609" s="160">
        <v>0</v>
      </c>
      <c r="T609" s="161">
        <f>S609*H609</f>
        <v>0</v>
      </c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R609" s="162" t="s">
        <v>242</v>
      </c>
      <c r="AT609" s="162" t="s">
        <v>151</v>
      </c>
      <c r="AU609" s="162" t="s">
        <v>81</v>
      </c>
      <c r="AY609" s="17" t="s">
        <v>149</v>
      </c>
      <c r="BE609" s="163">
        <f>IF(N609="základní",J609,0)</f>
        <v>0</v>
      </c>
      <c r="BF609" s="163">
        <f>IF(N609="snížená",J609,0)</f>
        <v>0</v>
      </c>
      <c r="BG609" s="163">
        <f>IF(N609="zákl. přenesená",J609,0)</f>
        <v>0</v>
      </c>
      <c r="BH609" s="163">
        <f>IF(N609="sníž. přenesená",J609,0)</f>
        <v>0</v>
      </c>
      <c r="BI609" s="163">
        <f>IF(N609="nulová",J609,0)</f>
        <v>0</v>
      </c>
      <c r="BJ609" s="17" t="s">
        <v>79</v>
      </c>
      <c r="BK609" s="163">
        <f>ROUND(I609*H609,2)</f>
        <v>0</v>
      </c>
      <c r="BL609" s="17" t="s">
        <v>242</v>
      </c>
      <c r="BM609" s="162" t="s">
        <v>1086</v>
      </c>
    </row>
    <row r="610" spans="1:65" s="12" customFormat="1" ht="22.9" customHeight="1">
      <c r="B610" s="136"/>
      <c r="D610" s="137" t="s">
        <v>71</v>
      </c>
      <c r="E610" s="147" t="s">
        <v>1087</v>
      </c>
      <c r="F610" s="147" t="s">
        <v>1088</v>
      </c>
      <c r="I610" s="139"/>
      <c r="J610" s="148">
        <f>BK610</f>
        <v>0</v>
      </c>
      <c r="L610" s="136"/>
      <c r="M610" s="141"/>
      <c r="N610" s="142"/>
      <c r="O610" s="142"/>
      <c r="P610" s="143">
        <f>SUM(P611:P651)</f>
        <v>0</v>
      </c>
      <c r="Q610" s="142"/>
      <c r="R610" s="143">
        <f>SUM(R611:R651)</f>
        <v>2.1923645399999998</v>
      </c>
      <c r="S610" s="142"/>
      <c r="T610" s="144">
        <f>SUM(T611:T651)</f>
        <v>0.16347</v>
      </c>
      <c r="AR610" s="137" t="s">
        <v>81</v>
      </c>
      <c r="AT610" s="145" t="s">
        <v>71</v>
      </c>
      <c r="AU610" s="145" t="s">
        <v>79</v>
      </c>
      <c r="AY610" s="137" t="s">
        <v>149</v>
      </c>
      <c r="BK610" s="146">
        <f>SUM(BK611:BK651)</f>
        <v>0</v>
      </c>
    </row>
    <row r="611" spans="1:65" s="2" customFormat="1" ht="24.2" customHeight="1">
      <c r="A611" s="32"/>
      <c r="B611" s="149"/>
      <c r="C611" s="150" t="s">
        <v>1089</v>
      </c>
      <c r="D611" s="150" t="s">
        <v>151</v>
      </c>
      <c r="E611" s="151" t="s">
        <v>1090</v>
      </c>
      <c r="F611" s="152" t="s">
        <v>1091</v>
      </c>
      <c r="G611" s="153" t="s">
        <v>154</v>
      </c>
      <c r="H611" s="154">
        <v>312.2</v>
      </c>
      <c r="I611" s="155"/>
      <c r="J611" s="156">
        <f>ROUND(I611*H611,2)</f>
        <v>0</v>
      </c>
      <c r="K611" s="157"/>
      <c r="L611" s="33"/>
      <c r="M611" s="158" t="s">
        <v>1</v>
      </c>
      <c r="N611" s="159" t="s">
        <v>37</v>
      </c>
      <c r="O611" s="58"/>
      <c r="P611" s="160">
        <f>O611*H611</f>
        <v>0</v>
      </c>
      <c r="Q611" s="160">
        <v>0</v>
      </c>
      <c r="R611" s="160">
        <f>Q611*H611</f>
        <v>0</v>
      </c>
      <c r="S611" s="160">
        <v>0</v>
      </c>
      <c r="T611" s="161">
        <f>S611*H611</f>
        <v>0</v>
      </c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R611" s="162" t="s">
        <v>242</v>
      </c>
      <c r="AT611" s="162" t="s">
        <v>151</v>
      </c>
      <c r="AU611" s="162" t="s">
        <v>81</v>
      </c>
      <c r="AY611" s="17" t="s">
        <v>149</v>
      </c>
      <c r="BE611" s="163">
        <f>IF(N611="základní",J611,0)</f>
        <v>0</v>
      </c>
      <c r="BF611" s="163">
        <f>IF(N611="snížená",J611,0)</f>
        <v>0</v>
      </c>
      <c r="BG611" s="163">
        <f>IF(N611="zákl. přenesená",J611,0)</f>
        <v>0</v>
      </c>
      <c r="BH611" s="163">
        <f>IF(N611="sníž. přenesená",J611,0)</f>
        <v>0</v>
      </c>
      <c r="BI611" s="163">
        <f>IF(N611="nulová",J611,0)</f>
        <v>0</v>
      </c>
      <c r="BJ611" s="17" t="s">
        <v>79</v>
      </c>
      <c r="BK611" s="163">
        <f>ROUND(I611*H611,2)</f>
        <v>0</v>
      </c>
      <c r="BL611" s="17" t="s">
        <v>242</v>
      </c>
      <c r="BM611" s="162" t="s">
        <v>1092</v>
      </c>
    </row>
    <row r="612" spans="1:65" s="15" customFormat="1">
      <c r="B612" s="181"/>
      <c r="D612" s="165" t="s">
        <v>157</v>
      </c>
      <c r="E612" s="182" t="s">
        <v>1</v>
      </c>
      <c r="F612" s="183" t="s">
        <v>307</v>
      </c>
      <c r="H612" s="182" t="s">
        <v>1</v>
      </c>
      <c r="I612" s="184"/>
      <c r="L612" s="181"/>
      <c r="M612" s="185"/>
      <c r="N612" s="186"/>
      <c r="O612" s="186"/>
      <c r="P612" s="186"/>
      <c r="Q612" s="186"/>
      <c r="R612" s="186"/>
      <c r="S612" s="186"/>
      <c r="T612" s="187"/>
      <c r="AT612" s="182" t="s">
        <v>157</v>
      </c>
      <c r="AU612" s="182" t="s">
        <v>81</v>
      </c>
      <c r="AV612" s="15" t="s">
        <v>79</v>
      </c>
      <c r="AW612" s="15" t="s">
        <v>29</v>
      </c>
      <c r="AX612" s="15" t="s">
        <v>72</v>
      </c>
      <c r="AY612" s="182" t="s">
        <v>149</v>
      </c>
    </row>
    <row r="613" spans="1:65" s="13" customFormat="1">
      <c r="B613" s="164"/>
      <c r="D613" s="165" t="s">
        <v>157</v>
      </c>
      <c r="E613" s="166" t="s">
        <v>1</v>
      </c>
      <c r="F613" s="167" t="s">
        <v>313</v>
      </c>
      <c r="H613" s="168">
        <v>65</v>
      </c>
      <c r="I613" s="169"/>
      <c r="L613" s="164"/>
      <c r="M613" s="170"/>
      <c r="N613" s="171"/>
      <c r="O613" s="171"/>
      <c r="P613" s="171"/>
      <c r="Q613" s="171"/>
      <c r="R613" s="171"/>
      <c r="S613" s="171"/>
      <c r="T613" s="172"/>
      <c r="AT613" s="166" t="s">
        <v>157</v>
      </c>
      <c r="AU613" s="166" t="s">
        <v>81</v>
      </c>
      <c r="AV613" s="13" t="s">
        <v>81</v>
      </c>
      <c r="AW613" s="13" t="s">
        <v>29</v>
      </c>
      <c r="AX613" s="13" t="s">
        <v>72</v>
      </c>
      <c r="AY613" s="166" t="s">
        <v>149</v>
      </c>
    </row>
    <row r="614" spans="1:65" s="15" customFormat="1">
      <c r="B614" s="181"/>
      <c r="D614" s="165" t="s">
        <v>157</v>
      </c>
      <c r="E614" s="182" t="s">
        <v>1</v>
      </c>
      <c r="F614" s="183" t="s">
        <v>320</v>
      </c>
      <c r="H614" s="182" t="s">
        <v>1</v>
      </c>
      <c r="I614" s="184"/>
      <c r="L614" s="181"/>
      <c r="M614" s="185"/>
      <c r="N614" s="186"/>
      <c r="O614" s="186"/>
      <c r="P614" s="186"/>
      <c r="Q614" s="186"/>
      <c r="R614" s="186"/>
      <c r="S614" s="186"/>
      <c r="T614" s="187"/>
      <c r="AT614" s="182" t="s">
        <v>157</v>
      </c>
      <c r="AU614" s="182" t="s">
        <v>81</v>
      </c>
      <c r="AV614" s="15" t="s">
        <v>79</v>
      </c>
      <c r="AW614" s="15" t="s">
        <v>29</v>
      </c>
      <c r="AX614" s="15" t="s">
        <v>72</v>
      </c>
      <c r="AY614" s="182" t="s">
        <v>149</v>
      </c>
    </row>
    <row r="615" spans="1:65" s="13" customFormat="1">
      <c r="B615" s="164"/>
      <c r="D615" s="165" t="s">
        <v>157</v>
      </c>
      <c r="E615" s="166" t="s">
        <v>1</v>
      </c>
      <c r="F615" s="167" t="s">
        <v>321</v>
      </c>
      <c r="H615" s="168">
        <v>205.4</v>
      </c>
      <c r="I615" s="169"/>
      <c r="L615" s="164"/>
      <c r="M615" s="170"/>
      <c r="N615" s="171"/>
      <c r="O615" s="171"/>
      <c r="P615" s="171"/>
      <c r="Q615" s="171"/>
      <c r="R615" s="171"/>
      <c r="S615" s="171"/>
      <c r="T615" s="172"/>
      <c r="AT615" s="166" t="s">
        <v>157</v>
      </c>
      <c r="AU615" s="166" t="s">
        <v>81</v>
      </c>
      <c r="AV615" s="13" t="s">
        <v>81</v>
      </c>
      <c r="AW615" s="13" t="s">
        <v>29</v>
      </c>
      <c r="AX615" s="13" t="s">
        <v>72</v>
      </c>
      <c r="AY615" s="166" t="s">
        <v>149</v>
      </c>
    </row>
    <row r="616" spans="1:65" s="15" customFormat="1">
      <c r="B616" s="181"/>
      <c r="D616" s="165" t="s">
        <v>157</v>
      </c>
      <c r="E616" s="182" t="s">
        <v>1</v>
      </c>
      <c r="F616" s="183" t="s">
        <v>314</v>
      </c>
      <c r="H616" s="182" t="s">
        <v>1</v>
      </c>
      <c r="I616" s="184"/>
      <c r="L616" s="181"/>
      <c r="M616" s="185"/>
      <c r="N616" s="186"/>
      <c r="O616" s="186"/>
      <c r="P616" s="186"/>
      <c r="Q616" s="186"/>
      <c r="R616" s="186"/>
      <c r="S616" s="186"/>
      <c r="T616" s="187"/>
      <c r="AT616" s="182" t="s">
        <v>157</v>
      </c>
      <c r="AU616" s="182" t="s">
        <v>81</v>
      </c>
      <c r="AV616" s="15" t="s">
        <v>79</v>
      </c>
      <c r="AW616" s="15" t="s">
        <v>29</v>
      </c>
      <c r="AX616" s="15" t="s">
        <v>72</v>
      </c>
      <c r="AY616" s="182" t="s">
        <v>149</v>
      </c>
    </row>
    <row r="617" spans="1:65" s="13" customFormat="1">
      <c r="B617" s="164"/>
      <c r="D617" s="165" t="s">
        <v>157</v>
      </c>
      <c r="E617" s="166" t="s">
        <v>1</v>
      </c>
      <c r="F617" s="167" t="s">
        <v>315</v>
      </c>
      <c r="H617" s="168">
        <v>41.8</v>
      </c>
      <c r="I617" s="169"/>
      <c r="L617" s="164"/>
      <c r="M617" s="170"/>
      <c r="N617" s="171"/>
      <c r="O617" s="171"/>
      <c r="P617" s="171"/>
      <c r="Q617" s="171"/>
      <c r="R617" s="171"/>
      <c r="S617" s="171"/>
      <c r="T617" s="172"/>
      <c r="AT617" s="166" t="s">
        <v>157</v>
      </c>
      <c r="AU617" s="166" t="s">
        <v>81</v>
      </c>
      <c r="AV617" s="13" t="s">
        <v>81</v>
      </c>
      <c r="AW617" s="13" t="s">
        <v>29</v>
      </c>
      <c r="AX617" s="13" t="s">
        <v>72</v>
      </c>
      <c r="AY617" s="166" t="s">
        <v>149</v>
      </c>
    </row>
    <row r="618" spans="1:65" s="14" customFormat="1">
      <c r="B618" s="173"/>
      <c r="D618" s="165" t="s">
        <v>157</v>
      </c>
      <c r="E618" s="174" t="s">
        <v>1</v>
      </c>
      <c r="F618" s="175" t="s">
        <v>171</v>
      </c>
      <c r="H618" s="176">
        <v>312.2</v>
      </c>
      <c r="I618" s="177"/>
      <c r="L618" s="173"/>
      <c r="M618" s="178"/>
      <c r="N618" s="179"/>
      <c r="O618" s="179"/>
      <c r="P618" s="179"/>
      <c r="Q618" s="179"/>
      <c r="R618" s="179"/>
      <c r="S618" s="179"/>
      <c r="T618" s="180"/>
      <c r="AT618" s="174" t="s">
        <v>157</v>
      </c>
      <c r="AU618" s="174" t="s">
        <v>81</v>
      </c>
      <c r="AV618" s="14" t="s">
        <v>155</v>
      </c>
      <c r="AW618" s="14" t="s">
        <v>29</v>
      </c>
      <c r="AX618" s="14" t="s">
        <v>79</v>
      </c>
      <c r="AY618" s="174" t="s">
        <v>149</v>
      </c>
    </row>
    <row r="619" spans="1:65" s="2" customFormat="1" ht="16.5" customHeight="1">
      <c r="A619" s="32"/>
      <c r="B619" s="149"/>
      <c r="C619" s="150" t="s">
        <v>1093</v>
      </c>
      <c r="D619" s="150" t="s">
        <v>151</v>
      </c>
      <c r="E619" s="151" t="s">
        <v>1094</v>
      </c>
      <c r="F619" s="152" t="s">
        <v>1095</v>
      </c>
      <c r="G619" s="153" t="s">
        <v>154</v>
      </c>
      <c r="H619" s="154">
        <v>312.2</v>
      </c>
      <c r="I619" s="155"/>
      <c r="J619" s="156">
        <f>ROUND(I619*H619,2)</f>
        <v>0</v>
      </c>
      <c r="K619" s="157"/>
      <c r="L619" s="33"/>
      <c r="M619" s="158" t="s">
        <v>1</v>
      </c>
      <c r="N619" s="159" t="s">
        <v>37</v>
      </c>
      <c r="O619" s="58"/>
      <c r="P619" s="160">
        <f>O619*H619</f>
        <v>0</v>
      </c>
      <c r="Q619" s="160">
        <v>0</v>
      </c>
      <c r="R619" s="160">
        <f>Q619*H619</f>
        <v>0</v>
      </c>
      <c r="S619" s="160">
        <v>0</v>
      </c>
      <c r="T619" s="161">
        <f>S619*H619</f>
        <v>0</v>
      </c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R619" s="162" t="s">
        <v>242</v>
      </c>
      <c r="AT619" s="162" t="s">
        <v>151</v>
      </c>
      <c r="AU619" s="162" t="s">
        <v>81</v>
      </c>
      <c r="AY619" s="17" t="s">
        <v>149</v>
      </c>
      <c r="BE619" s="163">
        <f>IF(N619="základní",J619,0)</f>
        <v>0</v>
      </c>
      <c r="BF619" s="163">
        <f>IF(N619="snížená",J619,0)</f>
        <v>0</v>
      </c>
      <c r="BG619" s="163">
        <f>IF(N619="zákl. přenesená",J619,0)</f>
        <v>0</v>
      </c>
      <c r="BH619" s="163">
        <f>IF(N619="sníž. přenesená",J619,0)</f>
        <v>0</v>
      </c>
      <c r="BI619" s="163">
        <f>IF(N619="nulová",J619,0)</f>
        <v>0</v>
      </c>
      <c r="BJ619" s="17" t="s">
        <v>79</v>
      </c>
      <c r="BK619" s="163">
        <f>ROUND(I619*H619,2)</f>
        <v>0</v>
      </c>
      <c r="BL619" s="17" t="s">
        <v>242</v>
      </c>
      <c r="BM619" s="162" t="s">
        <v>1096</v>
      </c>
    </row>
    <row r="620" spans="1:65" s="15" customFormat="1">
      <c r="B620" s="181"/>
      <c r="D620" s="165" t="s">
        <v>157</v>
      </c>
      <c r="E620" s="182" t="s">
        <v>1</v>
      </c>
      <c r="F620" s="183" t="s">
        <v>307</v>
      </c>
      <c r="H620" s="182" t="s">
        <v>1</v>
      </c>
      <c r="I620" s="184"/>
      <c r="L620" s="181"/>
      <c r="M620" s="185"/>
      <c r="N620" s="186"/>
      <c r="O620" s="186"/>
      <c r="P620" s="186"/>
      <c r="Q620" s="186"/>
      <c r="R620" s="186"/>
      <c r="S620" s="186"/>
      <c r="T620" s="187"/>
      <c r="AT620" s="182" t="s">
        <v>157</v>
      </c>
      <c r="AU620" s="182" t="s">
        <v>81</v>
      </c>
      <c r="AV620" s="15" t="s">
        <v>79</v>
      </c>
      <c r="AW620" s="15" t="s">
        <v>29</v>
      </c>
      <c r="AX620" s="15" t="s">
        <v>72</v>
      </c>
      <c r="AY620" s="182" t="s">
        <v>149</v>
      </c>
    </row>
    <row r="621" spans="1:65" s="13" customFormat="1">
      <c r="B621" s="164"/>
      <c r="D621" s="165" t="s">
        <v>157</v>
      </c>
      <c r="E621" s="166" t="s">
        <v>1</v>
      </c>
      <c r="F621" s="167" t="s">
        <v>313</v>
      </c>
      <c r="H621" s="168">
        <v>65</v>
      </c>
      <c r="I621" s="169"/>
      <c r="L621" s="164"/>
      <c r="M621" s="170"/>
      <c r="N621" s="171"/>
      <c r="O621" s="171"/>
      <c r="P621" s="171"/>
      <c r="Q621" s="171"/>
      <c r="R621" s="171"/>
      <c r="S621" s="171"/>
      <c r="T621" s="172"/>
      <c r="AT621" s="166" t="s">
        <v>157</v>
      </c>
      <c r="AU621" s="166" t="s">
        <v>81</v>
      </c>
      <c r="AV621" s="13" t="s">
        <v>81</v>
      </c>
      <c r="AW621" s="13" t="s">
        <v>29</v>
      </c>
      <c r="AX621" s="13" t="s">
        <v>72</v>
      </c>
      <c r="AY621" s="166" t="s">
        <v>149</v>
      </c>
    </row>
    <row r="622" spans="1:65" s="15" customFormat="1">
      <c r="B622" s="181"/>
      <c r="D622" s="165" t="s">
        <v>157</v>
      </c>
      <c r="E622" s="182" t="s">
        <v>1</v>
      </c>
      <c r="F622" s="183" t="s">
        <v>320</v>
      </c>
      <c r="H622" s="182" t="s">
        <v>1</v>
      </c>
      <c r="I622" s="184"/>
      <c r="L622" s="181"/>
      <c r="M622" s="185"/>
      <c r="N622" s="186"/>
      <c r="O622" s="186"/>
      <c r="P622" s="186"/>
      <c r="Q622" s="186"/>
      <c r="R622" s="186"/>
      <c r="S622" s="186"/>
      <c r="T622" s="187"/>
      <c r="AT622" s="182" t="s">
        <v>157</v>
      </c>
      <c r="AU622" s="182" t="s">
        <v>81</v>
      </c>
      <c r="AV622" s="15" t="s">
        <v>79</v>
      </c>
      <c r="AW622" s="15" t="s">
        <v>29</v>
      </c>
      <c r="AX622" s="15" t="s">
        <v>72</v>
      </c>
      <c r="AY622" s="182" t="s">
        <v>149</v>
      </c>
    </row>
    <row r="623" spans="1:65" s="13" customFormat="1">
      <c r="B623" s="164"/>
      <c r="D623" s="165" t="s">
        <v>157</v>
      </c>
      <c r="E623" s="166" t="s">
        <v>1</v>
      </c>
      <c r="F623" s="167" t="s">
        <v>321</v>
      </c>
      <c r="H623" s="168">
        <v>205.4</v>
      </c>
      <c r="I623" s="169"/>
      <c r="L623" s="164"/>
      <c r="M623" s="170"/>
      <c r="N623" s="171"/>
      <c r="O623" s="171"/>
      <c r="P623" s="171"/>
      <c r="Q623" s="171"/>
      <c r="R623" s="171"/>
      <c r="S623" s="171"/>
      <c r="T623" s="172"/>
      <c r="AT623" s="166" t="s">
        <v>157</v>
      </c>
      <c r="AU623" s="166" t="s">
        <v>81</v>
      </c>
      <c r="AV623" s="13" t="s">
        <v>81</v>
      </c>
      <c r="AW623" s="13" t="s">
        <v>29</v>
      </c>
      <c r="AX623" s="13" t="s">
        <v>72</v>
      </c>
      <c r="AY623" s="166" t="s">
        <v>149</v>
      </c>
    </row>
    <row r="624" spans="1:65" s="15" customFormat="1">
      <c r="B624" s="181"/>
      <c r="D624" s="165" t="s">
        <v>157</v>
      </c>
      <c r="E624" s="182" t="s">
        <v>1</v>
      </c>
      <c r="F624" s="183" t="s">
        <v>314</v>
      </c>
      <c r="H624" s="182" t="s">
        <v>1</v>
      </c>
      <c r="I624" s="184"/>
      <c r="L624" s="181"/>
      <c r="M624" s="185"/>
      <c r="N624" s="186"/>
      <c r="O624" s="186"/>
      <c r="P624" s="186"/>
      <c r="Q624" s="186"/>
      <c r="R624" s="186"/>
      <c r="S624" s="186"/>
      <c r="T624" s="187"/>
      <c r="AT624" s="182" t="s">
        <v>157</v>
      </c>
      <c r="AU624" s="182" t="s">
        <v>81</v>
      </c>
      <c r="AV624" s="15" t="s">
        <v>79</v>
      </c>
      <c r="AW624" s="15" t="s">
        <v>29</v>
      </c>
      <c r="AX624" s="15" t="s">
        <v>72</v>
      </c>
      <c r="AY624" s="182" t="s">
        <v>149</v>
      </c>
    </row>
    <row r="625" spans="1:65" s="13" customFormat="1">
      <c r="B625" s="164"/>
      <c r="D625" s="165" t="s">
        <v>157</v>
      </c>
      <c r="E625" s="166" t="s">
        <v>1</v>
      </c>
      <c r="F625" s="167" t="s">
        <v>315</v>
      </c>
      <c r="H625" s="168">
        <v>41.8</v>
      </c>
      <c r="I625" s="169"/>
      <c r="L625" s="164"/>
      <c r="M625" s="170"/>
      <c r="N625" s="171"/>
      <c r="O625" s="171"/>
      <c r="P625" s="171"/>
      <c r="Q625" s="171"/>
      <c r="R625" s="171"/>
      <c r="S625" s="171"/>
      <c r="T625" s="172"/>
      <c r="AT625" s="166" t="s">
        <v>157</v>
      </c>
      <c r="AU625" s="166" t="s">
        <v>81</v>
      </c>
      <c r="AV625" s="13" t="s">
        <v>81</v>
      </c>
      <c r="AW625" s="13" t="s">
        <v>29</v>
      </c>
      <c r="AX625" s="13" t="s">
        <v>72</v>
      </c>
      <c r="AY625" s="166" t="s">
        <v>149</v>
      </c>
    </row>
    <row r="626" spans="1:65" s="14" customFormat="1">
      <c r="B626" s="173"/>
      <c r="D626" s="165" t="s">
        <v>157</v>
      </c>
      <c r="E626" s="174" t="s">
        <v>1</v>
      </c>
      <c r="F626" s="175" t="s">
        <v>171</v>
      </c>
      <c r="H626" s="176">
        <v>312.2</v>
      </c>
      <c r="I626" s="177"/>
      <c r="L626" s="173"/>
      <c r="M626" s="178"/>
      <c r="N626" s="179"/>
      <c r="O626" s="179"/>
      <c r="P626" s="179"/>
      <c r="Q626" s="179"/>
      <c r="R626" s="179"/>
      <c r="S626" s="179"/>
      <c r="T626" s="180"/>
      <c r="AT626" s="174" t="s">
        <v>157</v>
      </c>
      <c r="AU626" s="174" t="s">
        <v>81</v>
      </c>
      <c r="AV626" s="14" t="s">
        <v>155</v>
      </c>
      <c r="AW626" s="14" t="s">
        <v>29</v>
      </c>
      <c r="AX626" s="14" t="s">
        <v>79</v>
      </c>
      <c r="AY626" s="174" t="s">
        <v>149</v>
      </c>
    </row>
    <row r="627" spans="1:65" s="2" customFormat="1" ht="16.5" customHeight="1">
      <c r="A627" s="32"/>
      <c r="B627" s="149"/>
      <c r="C627" s="150" t="s">
        <v>1097</v>
      </c>
      <c r="D627" s="150" t="s">
        <v>151</v>
      </c>
      <c r="E627" s="151" t="s">
        <v>1098</v>
      </c>
      <c r="F627" s="152" t="s">
        <v>1099</v>
      </c>
      <c r="G627" s="153" t="s">
        <v>154</v>
      </c>
      <c r="H627" s="154">
        <v>270.39999999999998</v>
      </c>
      <c r="I627" s="155"/>
      <c r="J627" s="156">
        <f>ROUND(I627*H627,2)</f>
        <v>0</v>
      </c>
      <c r="K627" s="157"/>
      <c r="L627" s="33"/>
      <c r="M627" s="158" t="s">
        <v>1</v>
      </c>
      <c r="N627" s="159" t="s">
        <v>37</v>
      </c>
      <c r="O627" s="58"/>
      <c r="P627" s="160">
        <f>O627*H627</f>
        <v>0</v>
      </c>
      <c r="Q627" s="160">
        <v>2.0000000000000001E-4</v>
      </c>
      <c r="R627" s="160">
        <f>Q627*H627</f>
        <v>5.4079999999999996E-2</v>
      </c>
      <c r="S627" s="160">
        <v>0</v>
      </c>
      <c r="T627" s="161">
        <f>S627*H627</f>
        <v>0</v>
      </c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R627" s="162" t="s">
        <v>242</v>
      </c>
      <c r="AT627" s="162" t="s">
        <v>151</v>
      </c>
      <c r="AU627" s="162" t="s">
        <v>81</v>
      </c>
      <c r="AY627" s="17" t="s">
        <v>149</v>
      </c>
      <c r="BE627" s="163">
        <f>IF(N627="základní",J627,0)</f>
        <v>0</v>
      </c>
      <c r="BF627" s="163">
        <f>IF(N627="snížená",J627,0)</f>
        <v>0</v>
      </c>
      <c r="BG627" s="163">
        <f>IF(N627="zákl. přenesená",J627,0)</f>
        <v>0</v>
      </c>
      <c r="BH627" s="163">
        <f>IF(N627="sníž. přenesená",J627,0)</f>
        <v>0</v>
      </c>
      <c r="BI627" s="163">
        <f>IF(N627="nulová",J627,0)</f>
        <v>0</v>
      </c>
      <c r="BJ627" s="17" t="s">
        <v>79</v>
      </c>
      <c r="BK627" s="163">
        <f>ROUND(I627*H627,2)</f>
        <v>0</v>
      </c>
      <c r="BL627" s="17" t="s">
        <v>242</v>
      </c>
      <c r="BM627" s="162" t="s">
        <v>1100</v>
      </c>
    </row>
    <row r="628" spans="1:65" s="15" customFormat="1">
      <c r="B628" s="181"/>
      <c r="D628" s="165" t="s">
        <v>157</v>
      </c>
      <c r="E628" s="182" t="s">
        <v>1</v>
      </c>
      <c r="F628" s="183" t="s">
        <v>307</v>
      </c>
      <c r="H628" s="182" t="s">
        <v>1</v>
      </c>
      <c r="I628" s="184"/>
      <c r="L628" s="181"/>
      <c r="M628" s="185"/>
      <c r="N628" s="186"/>
      <c r="O628" s="186"/>
      <c r="P628" s="186"/>
      <c r="Q628" s="186"/>
      <c r="R628" s="186"/>
      <c r="S628" s="186"/>
      <c r="T628" s="187"/>
      <c r="AT628" s="182" t="s">
        <v>157</v>
      </c>
      <c r="AU628" s="182" t="s">
        <v>81</v>
      </c>
      <c r="AV628" s="15" t="s">
        <v>79</v>
      </c>
      <c r="AW628" s="15" t="s">
        <v>29</v>
      </c>
      <c r="AX628" s="15" t="s">
        <v>72</v>
      </c>
      <c r="AY628" s="182" t="s">
        <v>149</v>
      </c>
    </row>
    <row r="629" spans="1:65" s="13" customFormat="1">
      <c r="B629" s="164"/>
      <c r="D629" s="165" t="s">
        <v>157</v>
      </c>
      <c r="E629" s="166" t="s">
        <v>1</v>
      </c>
      <c r="F629" s="167" t="s">
        <v>313</v>
      </c>
      <c r="H629" s="168">
        <v>65</v>
      </c>
      <c r="I629" s="169"/>
      <c r="L629" s="164"/>
      <c r="M629" s="170"/>
      <c r="N629" s="171"/>
      <c r="O629" s="171"/>
      <c r="P629" s="171"/>
      <c r="Q629" s="171"/>
      <c r="R629" s="171"/>
      <c r="S629" s="171"/>
      <c r="T629" s="172"/>
      <c r="AT629" s="166" t="s">
        <v>157</v>
      </c>
      <c r="AU629" s="166" t="s">
        <v>81</v>
      </c>
      <c r="AV629" s="13" t="s">
        <v>81</v>
      </c>
      <c r="AW629" s="13" t="s">
        <v>29</v>
      </c>
      <c r="AX629" s="13" t="s">
        <v>72</v>
      </c>
      <c r="AY629" s="166" t="s">
        <v>149</v>
      </c>
    </row>
    <row r="630" spans="1:65" s="15" customFormat="1">
      <c r="B630" s="181"/>
      <c r="D630" s="165" t="s">
        <v>157</v>
      </c>
      <c r="E630" s="182" t="s">
        <v>1</v>
      </c>
      <c r="F630" s="183" t="s">
        <v>320</v>
      </c>
      <c r="H630" s="182" t="s">
        <v>1</v>
      </c>
      <c r="I630" s="184"/>
      <c r="L630" s="181"/>
      <c r="M630" s="185"/>
      <c r="N630" s="186"/>
      <c r="O630" s="186"/>
      <c r="P630" s="186"/>
      <c r="Q630" s="186"/>
      <c r="R630" s="186"/>
      <c r="S630" s="186"/>
      <c r="T630" s="187"/>
      <c r="AT630" s="182" t="s">
        <v>157</v>
      </c>
      <c r="AU630" s="182" t="s">
        <v>81</v>
      </c>
      <c r="AV630" s="15" t="s">
        <v>79</v>
      </c>
      <c r="AW630" s="15" t="s">
        <v>29</v>
      </c>
      <c r="AX630" s="15" t="s">
        <v>72</v>
      </c>
      <c r="AY630" s="182" t="s">
        <v>149</v>
      </c>
    </row>
    <row r="631" spans="1:65" s="13" customFormat="1">
      <c r="B631" s="164"/>
      <c r="D631" s="165" t="s">
        <v>157</v>
      </c>
      <c r="E631" s="166" t="s">
        <v>1</v>
      </c>
      <c r="F631" s="167" t="s">
        <v>321</v>
      </c>
      <c r="H631" s="168">
        <v>205.4</v>
      </c>
      <c r="I631" s="169"/>
      <c r="L631" s="164"/>
      <c r="M631" s="170"/>
      <c r="N631" s="171"/>
      <c r="O631" s="171"/>
      <c r="P631" s="171"/>
      <c r="Q631" s="171"/>
      <c r="R631" s="171"/>
      <c r="S631" s="171"/>
      <c r="T631" s="172"/>
      <c r="AT631" s="166" t="s">
        <v>157</v>
      </c>
      <c r="AU631" s="166" t="s">
        <v>81</v>
      </c>
      <c r="AV631" s="13" t="s">
        <v>81</v>
      </c>
      <c r="AW631" s="13" t="s">
        <v>29</v>
      </c>
      <c r="AX631" s="13" t="s">
        <v>72</v>
      </c>
      <c r="AY631" s="166" t="s">
        <v>149</v>
      </c>
    </row>
    <row r="632" spans="1:65" s="14" customFormat="1">
      <c r="B632" s="173"/>
      <c r="D632" s="165" t="s">
        <v>157</v>
      </c>
      <c r="E632" s="174" t="s">
        <v>1</v>
      </c>
      <c r="F632" s="175" t="s">
        <v>171</v>
      </c>
      <c r="H632" s="176">
        <v>270.39999999999998</v>
      </c>
      <c r="I632" s="177"/>
      <c r="L632" s="173"/>
      <c r="M632" s="178"/>
      <c r="N632" s="179"/>
      <c r="O632" s="179"/>
      <c r="P632" s="179"/>
      <c r="Q632" s="179"/>
      <c r="R632" s="179"/>
      <c r="S632" s="179"/>
      <c r="T632" s="180"/>
      <c r="AT632" s="174" t="s">
        <v>157</v>
      </c>
      <c r="AU632" s="174" t="s">
        <v>81</v>
      </c>
      <c r="AV632" s="14" t="s">
        <v>155</v>
      </c>
      <c r="AW632" s="14" t="s">
        <v>29</v>
      </c>
      <c r="AX632" s="14" t="s">
        <v>79</v>
      </c>
      <c r="AY632" s="174" t="s">
        <v>149</v>
      </c>
    </row>
    <row r="633" spans="1:65" s="2" customFormat="1" ht="33" customHeight="1">
      <c r="A633" s="32"/>
      <c r="B633" s="149"/>
      <c r="C633" s="150" t="s">
        <v>1101</v>
      </c>
      <c r="D633" s="150" t="s">
        <v>151</v>
      </c>
      <c r="E633" s="151" t="s">
        <v>1102</v>
      </c>
      <c r="F633" s="152" t="s">
        <v>1103</v>
      </c>
      <c r="G633" s="153" t="s">
        <v>154</v>
      </c>
      <c r="H633" s="154">
        <v>270.39999999999998</v>
      </c>
      <c r="I633" s="155"/>
      <c r="J633" s="156">
        <f>ROUND(I633*H633,2)</f>
        <v>0</v>
      </c>
      <c r="K633" s="157"/>
      <c r="L633" s="33"/>
      <c r="M633" s="158" t="s">
        <v>1</v>
      </c>
      <c r="N633" s="159" t="s">
        <v>37</v>
      </c>
      <c r="O633" s="58"/>
      <c r="P633" s="160">
        <f>O633*H633</f>
        <v>0</v>
      </c>
      <c r="Q633" s="160">
        <v>4.5500000000000002E-3</v>
      </c>
      <c r="R633" s="160">
        <f>Q633*H633</f>
        <v>1.2303199999999999</v>
      </c>
      <c r="S633" s="160">
        <v>0</v>
      </c>
      <c r="T633" s="161">
        <f>S633*H633</f>
        <v>0</v>
      </c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R633" s="162" t="s">
        <v>242</v>
      </c>
      <c r="AT633" s="162" t="s">
        <v>151</v>
      </c>
      <c r="AU633" s="162" t="s">
        <v>81</v>
      </c>
      <c r="AY633" s="17" t="s">
        <v>149</v>
      </c>
      <c r="BE633" s="163">
        <f>IF(N633="základní",J633,0)</f>
        <v>0</v>
      </c>
      <c r="BF633" s="163">
        <f>IF(N633="snížená",J633,0)</f>
        <v>0</v>
      </c>
      <c r="BG633" s="163">
        <f>IF(N633="zákl. přenesená",J633,0)</f>
        <v>0</v>
      </c>
      <c r="BH633" s="163">
        <f>IF(N633="sníž. přenesená",J633,0)</f>
        <v>0</v>
      </c>
      <c r="BI633" s="163">
        <f>IF(N633="nulová",J633,0)</f>
        <v>0</v>
      </c>
      <c r="BJ633" s="17" t="s">
        <v>79</v>
      </c>
      <c r="BK633" s="163">
        <f>ROUND(I633*H633,2)</f>
        <v>0</v>
      </c>
      <c r="BL633" s="17" t="s">
        <v>242</v>
      </c>
      <c r="BM633" s="162" t="s">
        <v>1104</v>
      </c>
    </row>
    <row r="634" spans="1:65" s="15" customFormat="1">
      <c r="B634" s="181"/>
      <c r="D634" s="165" t="s">
        <v>157</v>
      </c>
      <c r="E634" s="182" t="s">
        <v>1</v>
      </c>
      <c r="F634" s="183" t="s">
        <v>307</v>
      </c>
      <c r="H634" s="182" t="s">
        <v>1</v>
      </c>
      <c r="I634" s="184"/>
      <c r="L634" s="181"/>
      <c r="M634" s="185"/>
      <c r="N634" s="186"/>
      <c r="O634" s="186"/>
      <c r="P634" s="186"/>
      <c r="Q634" s="186"/>
      <c r="R634" s="186"/>
      <c r="S634" s="186"/>
      <c r="T634" s="187"/>
      <c r="AT634" s="182" t="s">
        <v>157</v>
      </c>
      <c r="AU634" s="182" t="s">
        <v>81</v>
      </c>
      <c r="AV634" s="15" t="s">
        <v>79</v>
      </c>
      <c r="AW634" s="15" t="s">
        <v>29</v>
      </c>
      <c r="AX634" s="15" t="s">
        <v>72</v>
      </c>
      <c r="AY634" s="182" t="s">
        <v>149</v>
      </c>
    </row>
    <row r="635" spans="1:65" s="13" customFormat="1">
      <c r="B635" s="164"/>
      <c r="D635" s="165" t="s">
        <v>157</v>
      </c>
      <c r="E635" s="166" t="s">
        <v>1</v>
      </c>
      <c r="F635" s="167" t="s">
        <v>313</v>
      </c>
      <c r="H635" s="168">
        <v>65</v>
      </c>
      <c r="I635" s="169"/>
      <c r="L635" s="164"/>
      <c r="M635" s="170"/>
      <c r="N635" s="171"/>
      <c r="O635" s="171"/>
      <c r="P635" s="171"/>
      <c r="Q635" s="171"/>
      <c r="R635" s="171"/>
      <c r="S635" s="171"/>
      <c r="T635" s="172"/>
      <c r="AT635" s="166" t="s">
        <v>157</v>
      </c>
      <c r="AU635" s="166" t="s">
        <v>81</v>
      </c>
      <c r="AV635" s="13" t="s">
        <v>81</v>
      </c>
      <c r="AW635" s="13" t="s">
        <v>29</v>
      </c>
      <c r="AX635" s="13" t="s">
        <v>72</v>
      </c>
      <c r="AY635" s="166" t="s">
        <v>149</v>
      </c>
    </row>
    <row r="636" spans="1:65" s="15" customFormat="1">
      <c r="B636" s="181"/>
      <c r="D636" s="165" t="s">
        <v>157</v>
      </c>
      <c r="E636" s="182" t="s">
        <v>1</v>
      </c>
      <c r="F636" s="183" t="s">
        <v>320</v>
      </c>
      <c r="H636" s="182" t="s">
        <v>1</v>
      </c>
      <c r="I636" s="184"/>
      <c r="L636" s="181"/>
      <c r="M636" s="185"/>
      <c r="N636" s="186"/>
      <c r="O636" s="186"/>
      <c r="P636" s="186"/>
      <c r="Q636" s="186"/>
      <c r="R636" s="186"/>
      <c r="S636" s="186"/>
      <c r="T636" s="187"/>
      <c r="AT636" s="182" t="s">
        <v>157</v>
      </c>
      <c r="AU636" s="182" t="s">
        <v>81</v>
      </c>
      <c r="AV636" s="15" t="s">
        <v>79</v>
      </c>
      <c r="AW636" s="15" t="s">
        <v>29</v>
      </c>
      <c r="AX636" s="15" t="s">
        <v>72</v>
      </c>
      <c r="AY636" s="182" t="s">
        <v>149</v>
      </c>
    </row>
    <row r="637" spans="1:65" s="13" customFormat="1">
      <c r="B637" s="164"/>
      <c r="D637" s="165" t="s">
        <v>157</v>
      </c>
      <c r="E637" s="166" t="s">
        <v>1</v>
      </c>
      <c r="F637" s="167" t="s">
        <v>321</v>
      </c>
      <c r="H637" s="168">
        <v>205.4</v>
      </c>
      <c r="I637" s="169"/>
      <c r="L637" s="164"/>
      <c r="M637" s="170"/>
      <c r="N637" s="171"/>
      <c r="O637" s="171"/>
      <c r="P637" s="171"/>
      <c r="Q637" s="171"/>
      <c r="R637" s="171"/>
      <c r="S637" s="171"/>
      <c r="T637" s="172"/>
      <c r="AT637" s="166" t="s">
        <v>157</v>
      </c>
      <c r="AU637" s="166" t="s">
        <v>81</v>
      </c>
      <c r="AV637" s="13" t="s">
        <v>81</v>
      </c>
      <c r="AW637" s="13" t="s">
        <v>29</v>
      </c>
      <c r="AX637" s="13" t="s">
        <v>72</v>
      </c>
      <c r="AY637" s="166" t="s">
        <v>149</v>
      </c>
    </row>
    <row r="638" spans="1:65" s="14" customFormat="1">
      <c r="B638" s="173"/>
      <c r="D638" s="165" t="s">
        <v>157</v>
      </c>
      <c r="E638" s="174" t="s">
        <v>1</v>
      </c>
      <c r="F638" s="175" t="s">
        <v>171</v>
      </c>
      <c r="H638" s="176">
        <v>270.39999999999998</v>
      </c>
      <c r="I638" s="177"/>
      <c r="L638" s="173"/>
      <c r="M638" s="178"/>
      <c r="N638" s="179"/>
      <c r="O638" s="179"/>
      <c r="P638" s="179"/>
      <c r="Q638" s="179"/>
      <c r="R638" s="179"/>
      <c r="S638" s="179"/>
      <c r="T638" s="180"/>
      <c r="AT638" s="174" t="s">
        <v>157</v>
      </c>
      <c r="AU638" s="174" t="s">
        <v>81</v>
      </c>
      <c r="AV638" s="14" t="s">
        <v>155</v>
      </c>
      <c r="AW638" s="14" t="s">
        <v>29</v>
      </c>
      <c r="AX638" s="14" t="s">
        <v>79</v>
      </c>
      <c r="AY638" s="174" t="s">
        <v>149</v>
      </c>
    </row>
    <row r="639" spans="1:65" s="2" customFormat="1" ht="24.2" customHeight="1">
      <c r="A639" s="32"/>
      <c r="B639" s="149"/>
      <c r="C639" s="150" t="s">
        <v>1105</v>
      </c>
      <c r="D639" s="150" t="s">
        <v>151</v>
      </c>
      <c r="E639" s="151" t="s">
        <v>1106</v>
      </c>
      <c r="F639" s="152" t="s">
        <v>1107</v>
      </c>
      <c r="G639" s="153" t="s">
        <v>154</v>
      </c>
      <c r="H639" s="154">
        <v>65.388000000000005</v>
      </c>
      <c r="I639" s="155"/>
      <c r="J639" s="156">
        <f>ROUND(I639*H639,2)</f>
        <v>0</v>
      </c>
      <c r="K639" s="157"/>
      <c r="L639" s="33"/>
      <c r="M639" s="158" t="s">
        <v>1</v>
      </c>
      <c r="N639" s="159" t="s">
        <v>37</v>
      </c>
      <c r="O639" s="58"/>
      <c r="P639" s="160">
        <f>O639*H639</f>
        <v>0</v>
      </c>
      <c r="Q639" s="160">
        <v>0</v>
      </c>
      <c r="R639" s="160">
        <f>Q639*H639</f>
        <v>0</v>
      </c>
      <c r="S639" s="160">
        <v>2.5000000000000001E-3</v>
      </c>
      <c r="T639" s="161">
        <f>S639*H639</f>
        <v>0.16347</v>
      </c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R639" s="162" t="s">
        <v>242</v>
      </c>
      <c r="AT639" s="162" t="s">
        <v>151</v>
      </c>
      <c r="AU639" s="162" t="s">
        <v>81</v>
      </c>
      <c r="AY639" s="17" t="s">
        <v>149</v>
      </c>
      <c r="BE639" s="163">
        <f>IF(N639="základní",J639,0)</f>
        <v>0</v>
      </c>
      <c r="BF639" s="163">
        <f>IF(N639="snížená",J639,0)</f>
        <v>0</v>
      </c>
      <c r="BG639" s="163">
        <f>IF(N639="zákl. přenesená",J639,0)</f>
        <v>0</v>
      </c>
      <c r="BH639" s="163">
        <f>IF(N639="sníž. přenesená",J639,0)</f>
        <v>0</v>
      </c>
      <c r="BI639" s="163">
        <f>IF(N639="nulová",J639,0)</f>
        <v>0</v>
      </c>
      <c r="BJ639" s="17" t="s">
        <v>79</v>
      </c>
      <c r="BK639" s="163">
        <f>ROUND(I639*H639,2)</f>
        <v>0</v>
      </c>
      <c r="BL639" s="17" t="s">
        <v>242</v>
      </c>
      <c r="BM639" s="162" t="s">
        <v>1108</v>
      </c>
    </row>
    <row r="640" spans="1:65" s="13" customFormat="1">
      <c r="B640" s="164"/>
      <c r="D640" s="165" t="s">
        <v>157</v>
      </c>
      <c r="E640" s="166" t="s">
        <v>1</v>
      </c>
      <c r="F640" s="167" t="s">
        <v>1109</v>
      </c>
      <c r="H640" s="168">
        <v>65.388000000000005</v>
      </c>
      <c r="I640" s="169"/>
      <c r="L640" s="164"/>
      <c r="M640" s="170"/>
      <c r="N640" s="171"/>
      <c r="O640" s="171"/>
      <c r="P640" s="171"/>
      <c r="Q640" s="171"/>
      <c r="R640" s="171"/>
      <c r="S640" s="171"/>
      <c r="T640" s="172"/>
      <c r="AT640" s="166" t="s">
        <v>157</v>
      </c>
      <c r="AU640" s="166" t="s">
        <v>81</v>
      </c>
      <c r="AV640" s="13" t="s">
        <v>81</v>
      </c>
      <c r="AW640" s="13" t="s">
        <v>29</v>
      </c>
      <c r="AX640" s="13" t="s">
        <v>79</v>
      </c>
      <c r="AY640" s="166" t="s">
        <v>149</v>
      </c>
    </row>
    <row r="641" spans="1:65" s="2" customFormat="1" ht="33" customHeight="1">
      <c r="A641" s="32"/>
      <c r="B641" s="149"/>
      <c r="C641" s="150" t="s">
        <v>1110</v>
      </c>
      <c r="D641" s="150" t="s">
        <v>151</v>
      </c>
      <c r="E641" s="151" t="s">
        <v>1111</v>
      </c>
      <c r="F641" s="152" t="s">
        <v>1112</v>
      </c>
      <c r="G641" s="153" t="s">
        <v>154</v>
      </c>
      <c r="H641" s="154">
        <v>297.79399999999998</v>
      </c>
      <c r="I641" s="155"/>
      <c r="J641" s="156">
        <f>ROUND(I641*H641,2)</f>
        <v>0</v>
      </c>
      <c r="K641" s="157"/>
      <c r="L641" s="33"/>
      <c r="M641" s="158" t="s">
        <v>1</v>
      </c>
      <c r="N641" s="159" t="s">
        <v>37</v>
      </c>
      <c r="O641" s="58"/>
      <c r="P641" s="160">
        <f>O641*H641</f>
        <v>0</v>
      </c>
      <c r="Q641" s="160">
        <v>4.0000000000000002E-4</v>
      </c>
      <c r="R641" s="160">
        <f>Q641*H641</f>
        <v>0.1191176</v>
      </c>
      <c r="S641" s="160">
        <v>0</v>
      </c>
      <c r="T641" s="161">
        <f>S641*H641</f>
        <v>0</v>
      </c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R641" s="162" t="s">
        <v>242</v>
      </c>
      <c r="AT641" s="162" t="s">
        <v>151</v>
      </c>
      <c r="AU641" s="162" t="s">
        <v>81</v>
      </c>
      <c r="AY641" s="17" t="s">
        <v>149</v>
      </c>
      <c r="BE641" s="163">
        <f>IF(N641="základní",J641,0)</f>
        <v>0</v>
      </c>
      <c r="BF641" s="163">
        <f>IF(N641="snížená",J641,0)</f>
        <v>0</v>
      </c>
      <c r="BG641" s="163">
        <f>IF(N641="zákl. přenesená",J641,0)</f>
        <v>0</v>
      </c>
      <c r="BH641" s="163">
        <f>IF(N641="sníž. přenesená",J641,0)</f>
        <v>0</v>
      </c>
      <c r="BI641" s="163">
        <f>IF(N641="nulová",J641,0)</f>
        <v>0</v>
      </c>
      <c r="BJ641" s="17" t="s">
        <v>79</v>
      </c>
      <c r="BK641" s="163">
        <f>ROUND(I641*H641,2)</f>
        <v>0</v>
      </c>
      <c r="BL641" s="17" t="s">
        <v>242</v>
      </c>
      <c r="BM641" s="162" t="s">
        <v>1113</v>
      </c>
    </row>
    <row r="642" spans="1:65" s="15" customFormat="1">
      <c r="B642" s="181"/>
      <c r="D642" s="165" t="s">
        <v>157</v>
      </c>
      <c r="E642" s="182" t="s">
        <v>1</v>
      </c>
      <c r="F642" s="183" t="s">
        <v>1114</v>
      </c>
      <c r="H642" s="182" t="s">
        <v>1</v>
      </c>
      <c r="I642" s="184"/>
      <c r="L642" s="181"/>
      <c r="M642" s="185"/>
      <c r="N642" s="186"/>
      <c r="O642" s="186"/>
      <c r="P642" s="186"/>
      <c r="Q642" s="186"/>
      <c r="R642" s="186"/>
      <c r="S642" s="186"/>
      <c r="T642" s="187"/>
      <c r="AT642" s="182" t="s">
        <v>157</v>
      </c>
      <c r="AU642" s="182" t="s">
        <v>81</v>
      </c>
      <c r="AV642" s="15" t="s">
        <v>79</v>
      </c>
      <c r="AW642" s="15" t="s">
        <v>29</v>
      </c>
      <c r="AX642" s="15" t="s">
        <v>72</v>
      </c>
      <c r="AY642" s="182" t="s">
        <v>149</v>
      </c>
    </row>
    <row r="643" spans="1:65" s="13" customFormat="1">
      <c r="B643" s="164"/>
      <c r="D643" s="165" t="s">
        <v>157</v>
      </c>
      <c r="E643" s="166" t="s">
        <v>1</v>
      </c>
      <c r="F643" s="167" t="s">
        <v>1115</v>
      </c>
      <c r="H643" s="168">
        <v>72.207999999999998</v>
      </c>
      <c r="I643" s="169"/>
      <c r="L643" s="164"/>
      <c r="M643" s="170"/>
      <c r="N643" s="171"/>
      <c r="O643" s="171"/>
      <c r="P643" s="171"/>
      <c r="Q643" s="171"/>
      <c r="R643" s="171"/>
      <c r="S643" s="171"/>
      <c r="T643" s="172"/>
      <c r="AT643" s="166" t="s">
        <v>157</v>
      </c>
      <c r="AU643" s="166" t="s">
        <v>81</v>
      </c>
      <c r="AV643" s="13" t="s">
        <v>81</v>
      </c>
      <c r="AW643" s="13" t="s">
        <v>29</v>
      </c>
      <c r="AX643" s="13" t="s">
        <v>72</v>
      </c>
      <c r="AY643" s="166" t="s">
        <v>149</v>
      </c>
    </row>
    <row r="644" spans="1:65" s="15" customFormat="1">
      <c r="B644" s="181"/>
      <c r="D644" s="165" t="s">
        <v>157</v>
      </c>
      <c r="E644" s="182" t="s">
        <v>1</v>
      </c>
      <c r="F644" s="183" t="s">
        <v>1116</v>
      </c>
      <c r="H644" s="182" t="s">
        <v>1</v>
      </c>
      <c r="I644" s="184"/>
      <c r="L644" s="181"/>
      <c r="M644" s="185"/>
      <c r="N644" s="186"/>
      <c r="O644" s="186"/>
      <c r="P644" s="186"/>
      <c r="Q644" s="186"/>
      <c r="R644" s="186"/>
      <c r="S644" s="186"/>
      <c r="T644" s="187"/>
      <c r="AT644" s="182" t="s">
        <v>157</v>
      </c>
      <c r="AU644" s="182" t="s">
        <v>81</v>
      </c>
      <c r="AV644" s="15" t="s">
        <v>79</v>
      </c>
      <c r="AW644" s="15" t="s">
        <v>29</v>
      </c>
      <c r="AX644" s="15" t="s">
        <v>72</v>
      </c>
      <c r="AY644" s="182" t="s">
        <v>149</v>
      </c>
    </row>
    <row r="645" spans="1:65" s="13" customFormat="1">
      <c r="B645" s="164"/>
      <c r="D645" s="165" t="s">
        <v>157</v>
      </c>
      <c r="E645" s="166" t="s">
        <v>1</v>
      </c>
      <c r="F645" s="167" t="s">
        <v>1117</v>
      </c>
      <c r="H645" s="168">
        <v>225.58600000000001</v>
      </c>
      <c r="I645" s="169"/>
      <c r="L645" s="164"/>
      <c r="M645" s="170"/>
      <c r="N645" s="171"/>
      <c r="O645" s="171"/>
      <c r="P645" s="171"/>
      <c r="Q645" s="171"/>
      <c r="R645" s="171"/>
      <c r="S645" s="171"/>
      <c r="T645" s="172"/>
      <c r="AT645" s="166" t="s">
        <v>157</v>
      </c>
      <c r="AU645" s="166" t="s">
        <v>81</v>
      </c>
      <c r="AV645" s="13" t="s">
        <v>81</v>
      </c>
      <c r="AW645" s="13" t="s">
        <v>29</v>
      </c>
      <c r="AX645" s="13" t="s">
        <v>72</v>
      </c>
      <c r="AY645" s="166" t="s">
        <v>149</v>
      </c>
    </row>
    <row r="646" spans="1:65" s="14" customFormat="1">
      <c r="B646" s="173"/>
      <c r="D646" s="165" t="s">
        <v>157</v>
      </c>
      <c r="E646" s="174" t="s">
        <v>1</v>
      </c>
      <c r="F646" s="175" t="s">
        <v>171</v>
      </c>
      <c r="H646" s="176">
        <v>297.79399999999998</v>
      </c>
      <c r="I646" s="177"/>
      <c r="L646" s="173"/>
      <c r="M646" s="178"/>
      <c r="N646" s="179"/>
      <c r="O646" s="179"/>
      <c r="P646" s="179"/>
      <c r="Q646" s="179"/>
      <c r="R646" s="179"/>
      <c r="S646" s="179"/>
      <c r="T646" s="180"/>
      <c r="AT646" s="174" t="s">
        <v>157</v>
      </c>
      <c r="AU646" s="174" t="s">
        <v>81</v>
      </c>
      <c r="AV646" s="14" t="s">
        <v>155</v>
      </c>
      <c r="AW646" s="14" t="s">
        <v>29</v>
      </c>
      <c r="AX646" s="14" t="s">
        <v>79</v>
      </c>
      <c r="AY646" s="174" t="s">
        <v>149</v>
      </c>
    </row>
    <row r="647" spans="1:65" s="2" customFormat="1" ht="24.2" customHeight="1">
      <c r="A647" s="32"/>
      <c r="B647" s="149"/>
      <c r="C647" s="188" t="s">
        <v>1118</v>
      </c>
      <c r="D647" s="188" t="s">
        <v>212</v>
      </c>
      <c r="E647" s="189" t="s">
        <v>1119</v>
      </c>
      <c r="F647" s="190" t="s">
        <v>1120</v>
      </c>
      <c r="G647" s="191" t="s">
        <v>154</v>
      </c>
      <c r="H647" s="192">
        <v>297.44</v>
      </c>
      <c r="I647" s="193"/>
      <c r="J647" s="194">
        <f>ROUND(I647*H647,2)</f>
        <v>0</v>
      </c>
      <c r="K647" s="195"/>
      <c r="L647" s="196"/>
      <c r="M647" s="197" t="s">
        <v>1</v>
      </c>
      <c r="N647" s="198" t="s">
        <v>37</v>
      </c>
      <c r="O647" s="58"/>
      <c r="P647" s="160">
        <f>O647*H647</f>
        <v>0</v>
      </c>
      <c r="Q647" s="160">
        <v>2.64E-3</v>
      </c>
      <c r="R647" s="160">
        <f>Q647*H647</f>
        <v>0.78524159999999998</v>
      </c>
      <c r="S647" s="160">
        <v>0</v>
      </c>
      <c r="T647" s="161">
        <f>S647*H647</f>
        <v>0</v>
      </c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R647" s="162" t="s">
        <v>327</v>
      </c>
      <c r="AT647" s="162" t="s">
        <v>212</v>
      </c>
      <c r="AU647" s="162" t="s">
        <v>81</v>
      </c>
      <c r="AY647" s="17" t="s">
        <v>149</v>
      </c>
      <c r="BE647" s="163">
        <f>IF(N647="základní",J647,0)</f>
        <v>0</v>
      </c>
      <c r="BF647" s="163">
        <f>IF(N647="snížená",J647,0)</f>
        <v>0</v>
      </c>
      <c r="BG647" s="163">
        <f>IF(N647="zákl. přenesená",J647,0)</f>
        <v>0</v>
      </c>
      <c r="BH647" s="163">
        <f>IF(N647="sníž. přenesená",J647,0)</f>
        <v>0</v>
      </c>
      <c r="BI647" s="163">
        <f>IF(N647="nulová",J647,0)</f>
        <v>0</v>
      </c>
      <c r="BJ647" s="17" t="s">
        <v>79</v>
      </c>
      <c r="BK647" s="163">
        <f>ROUND(I647*H647,2)</f>
        <v>0</v>
      </c>
      <c r="BL647" s="17" t="s">
        <v>242</v>
      </c>
      <c r="BM647" s="162" t="s">
        <v>1121</v>
      </c>
    </row>
    <row r="648" spans="1:65" s="13" customFormat="1">
      <c r="B648" s="164"/>
      <c r="D648" s="165" t="s">
        <v>157</v>
      </c>
      <c r="E648" s="166" t="s">
        <v>1</v>
      </c>
      <c r="F648" s="167" t="s">
        <v>1122</v>
      </c>
      <c r="H648" s="168">
        <v>297.44</v>
      </c>
      <c r="I648" s="169"/>
      <c r="L648" s="164"/>
      <c r="M648" s="170"/>
      <c r="N648" s="171"/>
      <c r="O648" s="171"/>
      <c r="P648" s="171"/>
      <c r="Q648" s="171"/>
      <c r="R648" s="171"/>
      <c r="S648" s="171"/>
      <c r="T648" s="172"/>
      <c r="AT648" s="166" t="s">
        <v>157</v>
      </c>
      <c r="AU648" s="166" t="s">
        <v>81</v>
      </c>
      <c r="AV648" s="13" t="s">
        <v>81</v>
      </c>
      <c r="AW648" s="13" t="s">
        <v>29</v>
      </c>
      <c r="AX648" s="13" t="s">
        <v>79</v>
      </c>
      <c r="AY648" s="166" t="s">
        <v>149</v>
      </c>
    </row>
    <row r="649" spans="1:65" s="2" customFormat="1" ht="24.2" customHeight="1">
      <c r="A649" s="32"/>
      <c r="B649" s="149"/>
      <c r="C649" s="150" t="s">
        <v>1123</v>
      </c>
      <c r="D649" s="150" t="s">
        <v>151</v>
      </c>
      <c r="E649" s="151" t="s">
        <v>1124</v>
      </c>
      <c r="F649" s="152" t="s">
        <v>1125</v>
      </c>
      <c r="G649" s="153" t="s">
        <v>278</v>
      </c>
      <c r="H649" s="154">
        <v>180.267</v>
      </c>
      <c r="I649" s="155"/>
      <c r="J649" s="156">
        <f>ROUND(I649*H649,2)</f>
        <v>0</v>
      </c>
      <c r="K649" s="157"/>
      <c r="L649" s="33"/>
      <c r="M649" s="158" t="s">
        <v>1</v>
      </c>
      <c r="N649" s="159" t="s">
        <v>37</v>
      </c>
      <c r="O649" s="58"/>
      <c r="P649" s="160">
        <f>O649*H649</f>
        <v>0</v>
      </c>
      <c r="Q649" s="160">
        <v>2.0000000000000002E-5</v>
      </c>
      <c r="R649" s="160">
        <f>Q649*H649</f>
        <v>3.6053400000000003E-3</v>
      </c>
      <c r="S649" s="160">
        <v>0</v>
      </c>
      <c r="T649" s="161">
        <f>S649*H649</f>
        <v>0</v>
      </c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  <c r="AE649" s="32"/>
      <c r="AR649" s="162" t="s">
        <v>242</v>
      </c>
      <c r="AT649" s="162" t="s">
        <v>151</v>
      </c>
      <c r="AU649" s="162" t="s">
        <v>81</v>
      </c>
      <c r="AY649" s="17" t="s">
        <v>149</v>
      </c>
      <c r="BE649" s="163">
        <f>IF(N649="základní",J649,0)</f>
        <v>0</v>
      </c>
      <c r="BF649" s="163">
        <f>IF(N649="snížená",J649,0)</f>
        <v>0</v>
      </c>
      <c r="BG649" s="163">
        <f>IF(N649="zákl. přenesená",J649,0)</f>
        <v>0</v>
      </c>
      <c r="BH649" s="163">
        <f>IF(N649="sníž. přenesená",J649,0)</f>
        <v>0</v>
      </c>
      <c r="BI649" s="163">
        <f>IF(N649="nulová",J649,0)</f>
        <v>0</v>
      </c>
      <c r="BJ649" s="17" t="s">
        <v>79</v>
      </c>
      <c r="BK649" s="163">
        <f>ROUND(I649*H649,2)</f>
        <v>0</v>
      </c>
      <c r="BL649" s="17" t="s">
        <v>242</v>
      </c>
      <c r="BM649" s="162" t="s">
        <v>1126</v>
      </c>
    </row>
    <row r="650" spans="1:65" s="13" customFormat="1">
      <c r="B650" s="164"/>
      <c r="D650" s="165" t="s">
        <v>157</v>
      </c>
      <c r="E650" s="166" t="s">
        <v>1</v>
      </c>
      <c r="F650" s="167" t="s">
        <v>1127</v>
      </c>
      <c r="H650" s="168">
        <v>180.267</v>
      </c>
      <c r="I650" s="169"/>
      <c r="L650" s="164"/>
      <c r="M650" s="170"/>
      <c r="N650" s="171"/>
      <c r="O650" s="171"/>
      <c r="P650" s="171"/>
      <c r="Q650" s="171"/>
      <c r="R650" s="171"/>
      <c r="S650" s="171"/>
      <c r="T650" s="172"/>
      <c r="AT650" s="166" t="s">
        <v>157</v>
      </c>
      <c r="AU650" s="166" t="s">
        <v>81</v>
      </c>
      <c r="AV650" s="13" t="s">
        <v>81</v>
      </c>
      <c r="AW650" s="13" t="s">
        <v>29</v>
      </c>
      <c r="AX650" s="13" t="s">
        <v>79</v>
      </c>
      <c r="AY650" s="166" t="s">
        <v>149</v>
      </c>
    </row>
    <row r="651" spans="1:65" s="2" customFormat="1" ht="49.15" customHeight="1">
      <c r="A651" s="32"/>
      <c r="B651" s="149"/>
      <c r="C651" s="150" t="s">
        <v>1128</v>
      </c>
      <c r="D651" s="150" t="s">
        <v>151</v>
      </c>
      <c r="E651" s="151" t="s">
        <v>1129</v>
      </c>
      <c r="F651" s="152" t="s">
        <v>1130</v>
      </c>
      <c r="G651" s="153" t="s">
        <v>187</v>
      </c>
      <c r="H651" s="154">
        <v>2.1920000000000002</v>
      </c>
      <c r="I651" s="155"/>
      <c r="J651" s="156">
        <f>ROUND(I651*H651,2)</f>
        <v>0</v>
      </c>
      <c r="K651" s="157"/>
      <c r="L651" s="33"/>
      <c r="M651" s="158" t="s">
        <v>1</v>
      </c>
      <c r="N651" s="159" t="s">
        <v>37</v>
      </c>
      <c r="O651" s="58"/>
      <c r="P651" s="160">
        <f>O651*H651</f>
        <v>0</v>
      </c>
      <c r="Q651" s="160">
        <v>0</v>
      </c>
      <c r="R651" s="160">
        <f>Q651*H651</f>
        <v>0</v>
      </c>
      <c r="S651" s="160">
        <v>0</v>
      </c>
      <c r="T651" s="161">
        <f>S651*H651</f>
        <v>0</v>
      </c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R651" s="162" t="s">
        <v>242</v>
      </c>
      <c r="AT651" s="162" t="s">
        <v>151</v>
      </c>
      <c r="AU651" s="162" t="s">
        <v>81</v>
      </c>
      <c r="AY651" s="17" t="s">
        <v>149</v>
      </c>
      <c r="BE651" s="163">
        <f>IF(N651="základní",J651,0)</f>
        <v>0</v>
      </c>
      <c r="BF651" s="163">
        <f>IF(N651="snížená",J651,0)</f>
        <v>0</v>
      </c>
      <c r="BG651" s="163">
        <f>IF(N651="zákl. přenesená",J651,0)</f>
        <v>0</v>
      </c>
      <c r="BH651" s="163">
        <f>IF(N651="sníž. přenesená",J651,0)</f>
        <v>0</v>
      </c>
      <c r="BI651" s="163">
        <f>IF(N651="nulová",J651,0)</f>
        <v>0</v>
      </c>
      <c r="BJ651" s="17" t="s">
        <v>79</v>
      </c>
      <c r="BK651" s="163">
        <f>ROUND(I651*H651,2)</f>
        <v>0</v>
      </c>
      <c r="BL651" s="17" t="s">
        <v>242</v>
      </c>
      <c r="BM651" s="162" t="s">
        <v>1131</v>
      </c>
    </row>
    <row r="652" spans="1:65" s="12" customFormat="1" ht="22.9" customHeight="1">
      <c r="B652" s="136"/>
      <c r="D652" s="137" t="s">
        <v>71</v>
      </c>
      <c r="E652" s="147" t="s">
        <v>1132</v>
      </c>
      <c r="F652" s="147" t="s">
        <v>1133</v>
      </c>
      <c r="I652" s="139"/>
      <c r="J652" s="148">
        <f>BK652</f>
        <v>0</v>
      </c>
      <c r="L652" s="136"/>
      <c r="M652" s="141"/>
      <c r="N652" s="142"/>
      <c r="O652" s="142"/>
      <c r="P652" s="143">
        <f>SUM(P653:P671)</f>
        <v>0</v>
      </c>
      <c r="Q652" s="142"/>
      <c r="R652" s="143">
        <f>SUM(R653:R671)</f>
        <v>2.7485894999999996</v>
      </c>
      <c r="S652" s="142"/>
      <c r="T652" s="144">
        <f>SUM(T653:T671)</f>
        <v>0</v>
      </c>
      <c r="AR652" s="137" t="s">
        <v>81</v>
      </c>
      <c r="AT652" s="145" t="s">
        <v>71</v>
      </c>
      <c r="AU652" s="145" t="s">
        <v>79</v>
      </c>
      <c r="AY652" s="137" t="s">
        <v>149</v>
      </c>
      <c r="BK652" s="146">
        <f>SUM(BK653:BK671)</f>
        <v>0</v>
      </c>
    </row>
    <row r="653" spans="1:65" s="2" customFormat="1" ht="24.2" customHeight="1">
      <c r="A653" s="32"/>
      <c r="B653" s="149"/>
      <c r="C653" s="150" t="s">
        <v>1134</v>
      </c>
      <c r="D653" s="150" t="s">
        <v>151</v>
      </c>
      <c r="E653" s="151" t="s">
        <v>1135</v>
      </c>
      <c r="F653" s="152" t="s">
        <v>1136</v>
      </c>
      <c r="G653" s="153" t="s">
        <v>154</v>
      </c>
      <c r="H653" s="154">
        <v>87.283000000000001</v>
      </c>
      <c r="I653" s="155"/>
      <c r="J653" s="156">
        <f>ROUND(I653*H653,2)</f>
        <v>0</v>
      </c>
      <c r="K653" s="157"/>
      <c r="L653" s="33"/>
      <c r="M653" s="158" t="s">
        <v>1</v>
      </c>
      <c r="N653" s="159" t="s">
        <v>37</v>
      </c>
      <c r="O653" s="58"/>
      <c r="P653" s="160">
        <f>O653*H653</f>
        <v>0</v>
      </c>
      <c r="Q653" s="160">
        <v>2.9999999999999997E-4</v>
      </c>
      <c r="R653" s="160">
        <f>Q653*H653</f>
        <v>2.6184899999999997E-2</v>
      </c>
      <c r="S653" s="160">
        <v>0</v>
      </c>
      <c r="T653" s="161">
        <f>S653*H653</f>
        <v>0</v>
      </c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R653" s="162" t="s">
        <v>242</v>
      </c>
      <c r="AT653" s="162" t="s">
        <v>151</v>
      </c>
      <c r="AU653" s="162" t="s">
        <v>81</v>
      </c>
      <c r="AY653" s="17" t="s">
        <v>149</v>
      </c>
      <c r="BE653" s="163">
        <f>IF(N653="základní",J653,0)</f>
        <v>0</v>
      </c>
      <c r="BF653" s="163">
        <f>IF(N653="snížená",J653,0)</f>
        <v>0</v>
      </c>
      <c r="BG653" s="163">
        <f>IF(N653="zákl. přenesená",J653,0)</f>
        <v>0</v>
      </c>
      <c r="BH653" s="163">
        <f>IF(N653="sníž. přenesená",J653,0)</f>
        <v>0</v>
      </c>
      <c r="BI653" s="163">
        <f>IF(N653="nulová",J653,0)</f>
        <v>0</v>
      </c>
      <c r="BJ653" s="17" t="s">
        <v>79</v>
      </c>
      <c r="BK653" s="163">
        <f>ROUND(I653*H653,2)</f>
        <v>0</v>
      </c>
      <c r="BL653" s="17" t="s">
        <v>242</v>
      </c>
      <c r="BM653" s="162" t="s">
        <v>1137</v>
      </c>
    </row>
    <row r="654" spans="1:65" s="15" customFormat="1">
      <c r="B654" s="181"/>
      <c r="D654" s="165" t="s">
        <v>157</v>
      </c>
      <c r="E654" s="182" t="s">
        <v>1</v>
      </c>
      <c r="F654" s="183" t="s">
        <v>1138</v>
      </c>
      <c r="H654" s="182" t="s">
        <v>1</v>
      </c>
      <c r="I654" s="184"/>
      <c r="L654" s="181"/>
      <c r="M654" s="185"/>
      <c r="N654" s="186"/>
      <c r="O654" s="186"/>
      <c r="P654" s="186"/>
      <c r="Q654" s="186"/>
      <c r="R654" s="186"/>
      <c r="S654" s="186"/>
      <c r="T654" s="187"/>
      <c r="AT654" s="182" t="s">
        <v>157</v>
      </c>
      <c r="AU654" s="182" t="s">
        <v>81</v>
      </c>
      <c r="AV654" s="15" t="s">
        <v>79</v>
      </c>
      <c r="AW654" s="15" t="s">
        <v>29</v>
      </c>
      <c r="AX654" s="15" t="s">
        <v>72</v>
      </c>
      <c r="AY654" s="182" t="s">
        <v>149</v>
      </c>
    </row>
    <row r="655" spans="1:65" s="13" customFormat="1">
      <c r="B655" s="164"/>
      <c r="D655" s="165" t="s">
        <v>157</v>
      </c>
      <c r="E655" s="166" t="s">
        <v>1</v>
      </c>
      <c r="F655" s="167" t="s">
        <v>1139</v>
      </c>
      <c r="H655" s="168">
        <v>36.619999999999997</v>
      </c>
      <c r="I655" s="169"/>
      <c r="L655" s="164"/>
      <c r="M655" s="170"/>
      <c r="N655" s="171"/>
      <c r="O655" s="171"/>
      <c r="P655" s="171"/>
      <c r="Q655" s="171"/>
      <c r="R655" s="171"/>
      <c r="S655" s="171"/>
      <c r="T655" s="172"/>
      <c r="AT655" s="166" t="s">
        <v>157</v>
      </c>
      <c r="AU655" s="166" t="s">
        <v>81</v>
      </c>
      <c r="AV655" s="13" t="s">
        <v>81</v>
      </c>
      <c r="AW655" s="13" t="s">
        <v>29</v>
      </c>
      <c r="AX655" s="13" t="s">
        <v>72</v>
      </c>
      <c r="AY655" s="166" t="s">
        <v>149</v>
      </c>
    </row>
    <row r="656" spans="1:65" s="15" customFormat="1">
      <c r="B656" s="181"/>
      <c r="D656" s="165" t="s">
        <v>157</v>
      </c>
      <c r="E656" s="182" t="s">
        <v>1</v>
      </c>
      <c r="F656" s="183" t="s">
        <v>1140</v>
      </c>
      <c r="H656" s="182" t="s">
        <v>1</v>
      </c>
      <c r="I656" s="184"/>
      <c r="L656" s="181"/>
      <c r="M656" s="185"/>
      <c r="N656" s="186"/>
      <c r="O656" s="186"/>
      <c r="P656" s="186"/>
      <c r="Q656" s="186"/>
      <c r="R656" s="186"/>
      <c r="S656" s="186"/>
      <c r="T656" s="187"/>
      <c r="AT656" s="182" t="s">
        <v>157</v>
      </c>
      <c r="AU656" s="182" t="s">
        <v>81</v>
      </c>
      <c r="AV656" s="15" t="s">
        <v>79</v>
      </c>
      <c r="AW656" s="15" t="s">
        <v>29</v>
      </c>
      <c r="AX656" s="15" t="s">
        <v>72</v>
      </c>
      <c r="AY656" s="182" t="s">
        <v>149</v>
      </c>
    </row>
    <row r="657" spans="1:65" s="13" customFormat="1">
      <c r="B657" s="164"/>
      <c r="D657" s="165" t="s">
        <v>157</v>
      </c>
      <c r="E657" s="166" t="s">
        <v>1</v>
      </c>
      <c r="F657" s="167" t="s">
        <v>1141</v>
      </c>
      <c r="H657" s="168">
        <v>50.662999999999997</v>
      </c>
      <c r="I657" s="169"/>
      <c r="L657" s="164"/>
      <c r="M657" s="170"/>
      <c r="N657" s="171"/>
      <c r="O657" s="171"/>
      <c r="P657" s="171"/>
      <c r="Q657" s="171"/>
      <c r="R657" s="171"/>
      <c r="S657" s="171"/>
      <c r="T657" s="172"/>
      <c r="AT657" s="166" t="s">
        <v>157</v>
      </c>
      <c r="AU657" s="166" t="s">
        <v>81</v>
      </c>
      <c r="AV657" s="13" t="s">
        <v>81</v>
      </c>
      <c r="AW657" s="13" t="s">
        <v>29</v>
      </c>
      <c r="AX657" s="13" t="s">
        <v>72</v>
      </c>
      <c r="AY657" s="166" t="s">
        <v>149</v>
      </c>
    </row>
    <row r="658" spans="1:65" s="14" customFormat="1">
      <c r="B658" s="173"/>
      <c r="D658" s="165" t="s">
        <v>157</v>
      </c>
      <c r="E658" s="174" t="s">
        <v>1</v>
      </c>
      <c r="F658" s="175" t="s">
        <v>171</v>
      </c>
      <c r="H658" s="176">
        <v>87.282999999999987</v>
      </c>
      <c r="I658" s="177"/>
      <c r="L658" s="173"/>
      <c r="M658" s="178"/>
      <c r="N658" s="179"/>
      <c r="O658" s="179"/>
      <c r="P658" s="179"/>
      <c r="Q658" s="179"/>
      <c r="R658" s="179"/>
      <c r="S658" s="179"/>
      <c r="T658" s="180"/>
      <c r="AT658" s="174" t="s">
        <v>157</v>
      </c>
      <c r="AU658" s="174" t="s">
        <v>81</v>
      </c>
      <c r="AV658" s="14" t="s">
        <v>155</v>
      </c>
      <c r="AW658" s="14" t="s">
        <v>29</v>
      </c>
      <c r="AX658" s="14" t="s">
        <v>79</v>
      </c>
      <c r="AY658" s="174" t="s">
        <v>149</v>
      </c>
    </row>
    <row r="659" spans="1:65" s="2" customFormat="1" ht="37.9" customHeight="1">
      <c r="A659" s="32"/>
      <c r="B659" s="149"/>
      <c r="C659" s="150" t="s">
        <v>1142</v>
      </c>
      <c r="D659" s="150" t="s">
        <v>151</v>
      </c>
      <c r="E659" s="151" t="s">
        <v>1143</v>
      </c>
      <c r="F659" s="152" t="s">
        <v>1144</v>
      </c>
      <c r="G659" s="153" t="s">
        <v>154</v>
      </c>
      <c r="H659" s="154">
        <v>87.283000000000001</v>
      </c>
      <c r="I659" s="155"/>
      <c r="J659" s="156">
        <f>ROUND(I659*H659,2)</f>
        <v>0</v>
      </c>
      <c r="K659" s="157"/>
      <c r="L659" s="33"/>
      <c r="M659" s="158" t="s">
        <v>1</v>
      </c>
      <c r="N659" s="159" t="s">
        <v>37</v>
      </c>
      <c r="O659" s="58"/>
      <c r="P659" s="160">
        <f>O659*H659</f>
        <v>0</v>
      </c>
      <c r="Q659" s="160">
        <v>8.9999999999999993E-3</v>
      </c>
      <c r="R659" s="160">
        <f>Q659*H659</f>
        <v>0.785547</v>
      </c>
      <c r="S659" s="160">
        <v>0</v>
      </c>
      <c r="T659" s="161">
        <f>S659*H659</f>
        <v>0</v>
      </c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R659" s="162" t="s">
        <v>242</v>
      </c>
      <c r="AT659" s="162" t="s">
        <v>151</v>
      </c>
      <c r="AU659" s="162" t="s">
        <v>81</v>
      </c>
      <c r="AY659" s="17" t="s">
        <v>149</v>
      </c>
      <c r="BE659" s="163">
        <f>IF(N659="základní",J659,0)</f>
        <v>0</v>
      </c>
      <c r="BF659" s="163">
        <f>IF(N659="snížená",J659,0)</f>
        <v>0</v>
      </c>
      <c r="BG659" s="163">
        <f>IF(N659="zákl. přenesená",J659,0)</f>
        <v>0</v>
      </c>
      <c r="BH659" s="163">
        <f>IF(N659="sníž. přenesená",J659,0)</f>
        <v>0</v>
      </c>
      <c r="BI659" s="163">
        <f>IF(N659="nulová",J659,0)</f>
        <v>0</v>
      </c>
      <c r="BJ659" s="17" t="s">
        <v>79</v>
      </c>
      <c r="BK659" s="163">
        <f>ROUND(I659*H659,2)</f>
        <v>0</v>
      </c>
      <c r="BL659" s="17" t="s">
        <v>242</v>
      </c>
      <c r="BM659" s="162" t="s">
        <v>1145</v>
      </c>
    </row>
    <row r="660" spans="1:65" s="15" customFormat="1">
      <c r="B660" s="181"/>
      <c r="D660" s="165" t="s">
        <v>157</v>
      </c>
      <c r="E660" s="182" t="s">
        <v>1</v>
      </c>
      <c r="F660" s="183" t="s">
        <v>1138</v>
      </c>
      <c r="H660" s="182" t="s">
        <v>1</v>
      </c>
      <c r="I660" s="184"/>
      <c r="L660" s="181"/>
      <c r="M660" s="185"/>
      <c r="N660" s="186"/>
      <c r="O660" s="186"/>
      <c r="P660" s="186"/>
      <c r="Q660" s="186"/>
      <c r="R660" s="186"/>
      <c r="S660" s="186"/>
      <c r="T660" s="187"/>
      <c r="AT660" s="182" t="s">
        <v>157</v>
      </c>
      <c r="AU660" s="182" t="s">
        <v>81</v>
      </c>
      <c r="AV660" s="15" t="s">
        <v>79</v>
      </c>
      <c r="AW660" s="15" t="s">
        <v>29</v>
      </c>
      <c r="AX660" s="15" t="s">
        <v>72</v>
      </c>
      <c r="AY660" s="182" t="s">
        <v>149</v>
      </c>
    </row>
    <row r="661" spans="1:65" s="13" customFormat="1">
      <c r="B661" s="164"/>
      <c r="D661" s="165" t="s">
        <v>157</v>
      </c>
      <c r="E661" s="166" t="s">
        <v>1</v>
      </c>
      <c r="F661" s="167" t="s">
        <v>1139</v>
      </c>
      <c r="H661" s="168">
        <v>36.619999999999997</v>
      </c>
      <c r="I661" s="169"/>
      <c r="L661" s="164"/>
      <c r="M661" s="170"/>
      <c r="N661" s="171"/>
      <c r="O661" s="171"/>
      <c r="P661" s="171"/>
      <c r="Q661" s="171"/>
      <c r="R661" s="171"/>
      <c r="S661" s="171"/>
      <c r="T661" s="172"/>
      <c r="AT661" s="166" t="s">
        <v>157</v>
      </c>
      <c r="AU661" s="166" t="s">
        <v>81</v>
      </c>
      <c r="AV661" s="13" t="s">
        <v>81</v>
      </c>
      <c r="AW661" s="13" t="s">
        <v>29</v>
      </c>
      <c r="AX661" s="13" t="s">
        <v>72</v>
      </c>
      <c r="AY661" s="166" t="s">
        <v>149</v>
      </c>
    </row>
    <row r="662" spans="1:65" s="15" customFormat="1">
      <c r="B662" s="181"/>
      <c r="D662" s="165" t="s">
        <v>157</v>
      </c>
      <c r="E662" s="182" t="s">
        <v>1</v>
      </c>
      <c r="F662" s="183" t="s">
        <v>1140</v>
      </c>
      <c r="H662" s="182" t="s">
        <v>1</v>
      </c>
      <c r="I662" s="184"/>
      <c r="L662" s="181"/>
      <c r="M662" s="185"/>
      <c r="N662" s="186"/>
      <c r="O662" s="186"/>
      <c r="P662" s="186"/>
      <c r="Q662" s="186"/>
      <c r="R662" s="186"/>
      <c r="S662" s="186"/>
      <c r="T662" s="187"/>
      <c r="AT662" s="182" t="s">
        <v>157</v>
      </c>
      <c r="AU662" s="182" t="s">
        <v>81</v>
      </c>
      <c r="AV662" s="15" t="s">
        <v>79</v>
      </c>
      <c r="AW662" s="15" t="s">
        <v>29</v>
      </c>
      <c r="AX662" s="15" t="s">
        <v>72</v>
      </c>
      <c r="AY662" s="182" t="s">
        <v>149</v>
      </c>
    </row>
    <row r="663" spans="1:65" s="13" customFormat="1">
      <c r="B663" s="164"/>
      <c r="D663" s="165" t="s">
        <v>157</v>
      </c>
      <c r="E663" s="166" t="s">
        <v>1</v>
      </c>
      <c r="F663" s="167" t="s">
        <v>1141</v>
      </c>
      <c r="H663" s="168">
        <v>50.662999999999997</v>
      </c>
      <c r="I663" s="169"/>
      <c r="L663" s="164"/>
      <c r="M663" s="170"/>
      <c r="N663" s="171"/>
      <c r="O663" s="171"/>
      <c r="P663" s="171"/>
      <c r="Q663" s="171"/>
      <c r="R663" s="171"/>
      <c r="S663" s="171"/>
      <c r="T663" s="172"/>
      <c r="AT663" s="166" t="s">
        <v>157</v>
      </c>
      <c r="AU663" s="166" t="s">
        <v>81</v>
      </c>
      <c r="AV663" s="13" t="s">
        <v>81</v>
      </c>
      <c r="AW663" s="13" t="s">
        <v>29</v>
      </c>
      <c r="AX663" s="13" t="s">
        <v>72</v>
      </c>
      <c r="AY663" s="166" t="s">
        <v>149</v>
      </c>
    </row>
    <row r="664" spans="1:65" s="14" customFormat="1">
      <c r="B664" s="173"/>
      <c r="D664" s="165" t="s">
        <v>157</v>
      </c>
      <c r="E664" s="174" t="s">
        <v>1</v>
      </c>
      <c r="F664" s="175" t="s">
        <v>171</v>
      </c>
      <c r="H664" s="176">
        <v>87.282999999999987</v>
      </c>
      <c r="I664" s="177"/>
      <c r="L664" s="173"/>
      <c r="M664" s="178"/>
      <c r="N664" s="179"/>
      <c r="O664" s="179"/>
      <c r="P664" s="179"/>
      <c r="Q664" s="179"/>
      <c r="R664" s="179"/>
      <c r="S664" s="179"/>
      <c r="T664" s="180"/>
      <c r="AT664" s="174" t="s">
        <v>157</v>
      </c>
      <c r="AU664" s="174" t="s">
        <v>81</v>
      </c>
      <c r="AV664" s="14" t="s">
        <v>155</v>
      </c>
      <c r="AW664" s="14" t="s">
        <v>29</v>
      </c>
      <c r="AX664" s="14" t="s">
        <v>79</v>
      </c>
      <c r="AY664" s="174" t="s">
        <v>149</v>
      </c>
    </row>
    <row r="665" spans="1:65" s="2" customFormat="1" ht="24.2" customHeight="1">
      <c r="A665" s="32"/>
      <c r="B665" s="149"/>
      <c r="C665" s="188" t="s">
        <v>1146</v>
      </c>
      <c r="D665" s="188" t="s">
        <v>212</v>
      </c>
      <c r="E665" s="189" t="s">
        <v>1147</v>
      </c>
      <c r="F665" s="190" t="s">
        <v>1148</v>
      </c>
      <c r="G665" s="191" t="s">
        <v>154</v>
      </c>
      <c r="H665" s="192">
        <v>96.010999999999996</v>
      </c>
      <c r="I665" s="193"/>
      <c r="J665" s="194">
        <f>ROUND(I665*H665,2)</f>
        <v>0</v>
      </c>
      <c r="K665" s="195"/>
      <c r="L665" s="196"/>
      <c r="M665" s="197" t="s">
        <v>1</v>
      </c>
      <c r="N665" s="198" t="s">
        <v>37</v>
      </c>
      <c r="O665" s="58"/>
      <c r="P665" s="160">
        <f>O665*H665</f>
        <v>0</v>
      </c>
      <c r="Q665" s="160">
        <v>0.02</v>
      </c>
      <c r="R665" s="160">
        <f>Q665*H665</f>
        <v>1.92022</v>
      </c>
      <c r="S665" s="160">
        <v>0</v>
      </c>
      <c r="T665" s="161">
        <f>S665*H665</f>
        <v>0</v>
      </c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R665" s="162" t="s">
        <v>327</v>
      </c>
      <c r="AT665" s="162" t="s">
        <v>212</v>
      </c>
      <c r="AU665" s="162" t="s">
        <v>81</v>
      </c>
      <c r="AY665" s="17" t="s">
        <v>149</v>
      </c>
      <c r="BE665" s="163">
        <f>IF(N665="základní",J665,0)</f>
        <v>0</v>
      </c>
      <c r="BF665" s="163">
        <f>IF(N665="snížená",J665,0)</f>
        <v>0</v>
      </c>
      <c r="BG665" s="163">
        <f>IF(N665="zákl. přenesená",J665,0)</f>
        <v>0</v>
      </c>
      <c r="BH665" s="163">
        <f>IF(N665="sníž. přenesená",J665,0)</f>
        <v>0</v>
      </c>
      <c r="BI665" s="163">
        <f>IF(N665="nulová",J665,0)</f>
        <v>0</v>
      </c>
      <c r="BJ665" s="17" t="s">
        <v>79</v>
      </c>
      <c r="BK665" s="163">
        <f>ROUND(I665*H665,2)</f>
        <v>0</v>
      </c>
      <c r="BL665" s="17" t="s">
        <v>242</v>
      </c>
      <c r="BM665" s="162" t="s">
        <v>1149</v>
      </c>
    </row>
    <row r="666" spans="1:65" s="13" customFormat="1">
      <c r="B666" s="164"/>
      <c r="D666" s="165" t="s">
        <v>157</v>
      </c>
      <c r="E666" s="166" t="s">
        <v>1</v>
      </c>
      <c r="F666" s="167" t="s">
        <v>1150</v>
      </c>
      <c r="H666" s="168">
        <v>96.010999999999996</v>
      </c>
      <c r="I666" s="169"/>
      <c r="L666" s="164"/>
      <c r="M666" s="170"/>
      <c r="N666" s="171"/>
      <c r="O666" s="171"/>
      <c r="P666" s="171"/>
      <c r="Q666" s="171"/>
      <c r="R666" s="171"/>
      <c r="S666" s="171"/>
      <c r="T666" s="172"/>
      <c r="AT666" s="166" t="s">
        <v>157</v>
      </c>
      <c r="AU666" s="166" t="s">
        <v>81</v>
      </c>
      <c r="AV666" s="13" t="s">
        <v>81</v>
      </c>
      <c r="AW666" s="13" t="s">
        <v>29</v>
      </c>
      <c r="AX666" s="13" t="s">
        <v>79</v>
      </c>
      <c r="AY666" s="166" t="s">
        <v>149</v>
      </c>
    </row>
    <row r="667" spans="1:65" s="2" customFormat="1" ht="24.2" customHeight="1">
      <c r="A667" s="32"/>
      <c r="B667" s="149"/>
      <c r="C667" s="150" t="s">
        <v>1151</v>
      </c>
      <c r="D667" s="150" t="s">
        <v>151</v>
      </c>
      <c r="E667" s="151" t="s">
        <v>1152</v>
      </c>
      <c r="F667" s="152" t="s">
        <v>1153</v>
      </c>
      <c r="G667" s="153" t="s">
        <v>278</v>
      </c>
      <c r="H667" s="154">
        <v>28.46</v>
      </c>
      <c r="I667" s="155"/>
      <c r="J667" s="156">
        <f>ROUND(I667*H667,2)</f>
        <v>0</v>
      </c>
      <c r="K667" s="157"/>
      <c r="L667" s="33"/>
      <c r="M667" s="158" t="s">
        <v>1</v>
      </c>
      <c r="N667" s="159" t="s">
        <v>37</v>
      </c>
      <c r="O667" s="58"/>
      <c r="P667" s="160">
        <f>O667*H667</f>
        <v>0</v>
      </c>
      <c r="Q667" s="160">
        <v>5.5000000000000003E-4</v>
      </c>
      <c r="R667" s="160">
        <f>Q667*H667</f>
        <v>1.5653E-2</v>
      </c>
      <c r="S667" s="160">
        <v>0</v>
      </c>
      <c r="T667" s="161">
        <f>S667*H667</f>
        <v>0</v>
      </c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  <c r="AE667" s="32"/>
      <c r="AR667" s="162" t="s">
        <v>242</v>
      </c>
      <c r="AT667" s="162" t="s">
        <v>151</v>
      </c>
      <c r="AU667" s="162" t="s">
        <v>81</v>
      </c>
      <c r="AY667" s="17" t="s">
        <v>149</v>
      </c>
      <c r="BE667" s="163">
        <f>IF(N667="základní",J667,0)</f>
        <v>0</v>
      </c>
      <c r="BF667" s="163">
        <f>IF(N667="snížená",J667,0)</f>
        <v>0</v>
      </c>
      <c r="BG667" s="163">
        <f>IF(N667="zákl. přenesená",J667,0)</f>
        <v>0</v>
      </c>
      <c r="BH667" s="163">
        <f>IF(N667="sníž. přenesená",J667,0)</f>
        <v>0</v>
      </c>
      <c r="BI667" s="163">
        <f>IF(N667="nulová",J667,0)</f>
        <v>0</v>
      </c>
      <c r="BJ667" s="17" t="s">
        <v>79</v>
      </c>
      <c r="BK667" s="163">
        <f>ROUND(I667*H667,2)</f>
        <v>0</v>
      </c>
      <c r="BL667" s="17" t="s">
        <v>242</v>
      </c>
      <c r="BM667" s="162" t="s">
        <v>1154</v>
      </c>
    </row>
    <row r="668" spans="1:65" s="13" customFormat="1">
      <c r="B668" s="164"/>
      <c r="D668" s="165" t="s">
        <v>157</v>
      </c>
      <c r="E668" s="166" t="s">
        <v>1</v>
      </c>
      <c r="F668" s="167" t="s">
        <v>1155</v>
      </c>
      <c r="H668" s="168">
        <v>28.46</v>
      </c>
      <c r="I668" s="169"/>
      <c r="L668" s="164"/>
      <c r="M668" s="170"/>
      <c r="N668" s="171"/>
      <c r="O668" s="171"/>
      <c r="P668" s="171"/>
      <c r="Q668" s="171"/>
      <c r="R668" s="171"/>
      <c r="S668" s="171"/>
      <c r="T668" s="172"/>
      <c r="AT668" s="166" t="s">
        <v>157</v>
      </c>
      <c r="AU668" s="166" t="s">
        <v>81</v>
      </c>
      <c r="AV668" s="13" t="s">
        <v>81</v>
      </c>
      <c r="AW668" s="13" t="s">
        <v>29</v>
      </c>
      <c r="AX668" s="13" t="s">
        <v>79</v>
      </c>
      <c r="AY668" s="166" t="s">
        <v>149</v>
      </c>
    </row>
    <row r="669" spans="1:65" s="2" customFormat="1" ht="24.2" customHeight="1">
      <c r="A669" s="32"/>
      <c r="B669" s="149"/>
      <c r="C669" s="150" t="s">
        <v>1156</v>
      </c>
      <c r="D669" s="150" t="s">
        <v>151</v>
      </c>
      <c r="E669" s="151" t="s">
        <v>1157</v>
      </c>
      <c r="F669" s="152" t="s">
        <v>1158</v>
      </c>
      <c r="G669" s="153" t="s">
        <v>278</v>
      </c>
      <c r="H669" s="154">
        <v>32.82</v>
      </c>
      <c r="I669" s="155"/>
      <c r="J669" s="156">
        <f>ROUND(I669*H669,2)</f>
        <v>0</v>
      </c>
      <c r="K669" s="157"/>
      <c r="L669" s="33"/>
      <c r="M669" s="158" t="s">
        <v>1</v>
      </c>
      <c r="N669" s="159" t="s">
        <v>37</v>
      </c>
      <c r="O669" s="58"/>
      <c r="P669" s="160">
        <f>O669*H669</f>
        <v>0</v>
      </c>
      <c r="Q669" s="160">
        <v>3.0000000000000001E-5</v>
      </c>
      <c r="R669" s="160">
        <f>Q669*H669</f>
        <v>9.8459999999999997E-4</v>
      </c>
      <c r="S669" s="160">
        <v>0</v>
      </c>
      <c r="T669" s="161">
        <f>S669*H669</f>
        <v>0</v>
      </c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  <c r="AE669" s="32"/>
      <c r="AR669" s="162" t="s">
        <v>242</v>
      </c>
      <c r="AT669" s="162" t="s">
        <v>151</v>
      </c>
      <c r="AU669" s="162" t="s">
        <v>81</v>
      </c>
      <c r="AY669" s="17" t="s">
        <v>149</v>
      </c>
      <c r="BE669" s="163">
        <f>IF(N669="základní",J669,0)</f>
        <v>0</v>
      </c>
      <c r="BF669" s="163">
        <f>IF(N669="snížená",J669,0)</f>
        <v>0</v>
      </c>
      <c r="BG669" s="163">
        <f>IF(N669="zákl. přenesená",J669,0)</f>
        <v>0</v>
      </c>
      <c r="BH669" s="163">
        <f>IF(N669="sníž. přenesená",J669,0)</f>
        <v>0</v>
      </c>
      <c r="BI669" s="163">
        <f>IF(N669="nulová",J669,0)</f>
        <v>0</v>
      </c>
      <c r="BJ669" s="17" t="s">
        <v>79</v>
      </c>
      <c r="BK669" s="163">
        <f>ROUND(I669*H669,2)</f>
        <v>0</v>
      </c>
      <c r="BL669" s="17" t="s">
        <v>242</v>
      </c>
      <c r="BM669" s="162" t="s">
        <v>1159</v>
      </c>
    </row>
    <row r="670" spans="1:65" s="13" customFormat="1">
      <c r="B670" s="164"/>
      <c r="D670" s="165" t="s">
        <v>157</v>
      </c>
      <c r="E670" s="166" t="s">
        <v>1</v>
      </c>
      <c r="F670" s="167" t="s">
        <v>1160</v>
      </c>
      <c r="H670" s="168">
        <v>32.82</v>
      </c>
      <c r="I670" s="169"/>
      <c r="L670" s="164"/>
      <c r="M670" s="170"/>
      <c r="N670" s="171"/>
      <c r="O670" s="171"/>
      <c r="P670" s="171"/>
      <c r="Q670" s="171"/>
      <c r="R670" s="171"/>
      <c r="S670" s="171"/>
      <c r="T670" s="172"/>
      <c r="AT670" s="166" t="s">
        <v>157</v>
      </c>
      <c r="AU670" s="166" t="s">
        <v>81</v>
      </c>
      <c r="AV670" s="13" t="s">
        <v>81</v>
      </c>
      <c r="AW670" s="13" t="s">
        <v>29</v>
      </c>
      <c r="AX670" s="13" t="s">
        <v>79</v>
      </c>
      <c r="AY670" s="166" t="s">
        <v>149</v>
      </c>
    </row>
    <row r="671" spans="1:65" s="2" customFormat="1" ht="49.15" customHeight="1">
      <c r="A671" s="32"/>
      <c r="B671" s="149"/>
      <c r="C671" s="150" t="s">
        <v>1161</v>
      </c>
      <c r="D671" s="150" t="s">
        <v>151</v>
      </c>
      <c r="E671" s="151" t="s">
        <v>1162</v>
      </c>
      <c r="F671" s="152" t="s">
        <v>1163</v>
      </c>
      <c r="G671" s="153" t="s">
        <v>187</v>
      </c>
      <c r="H671" s="154">
        <v>2.7490000000000001</v>
      </c>
      <c r="I671" s="155"/>
      <c r="J671" s="156">
        <f>ROUND(I671*H671,2)</f>
        <v>0</v>
      </c>
      <c r="K671" s="157"/>
      <c r="L671" s="33"/>
      <c r="M671" s="158" t="s">
        <v>1</v>
      </c>
      <c r="N671" s="159" t="s">
        <v>37</v>
      </c>
      <c r="O671" s="58"/>
      <c r="P671" s="160">
        <f>O671*H671</f>
        <v>0</v>
      </c>
      <c r="Q671" s="160">
        <v>0</v>
      </c>
      <c r="R671" s="160">
        <f>Q671*H671</f>
        <v>0</v>
      </c>
      <c r="S671" s="160">
        <v>0</v>
      </c>
      <c r="T671" s="161">
        <f>S671*H671</f>
        <v>0</v>
      </c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R671" s="162" t="s">
        <v>242</v>
      </c>
      <c r="AT671" s="162" t="s">
        <v>151</v>
      </c>
      <c r="AU671" s="162" t="s">
        <v>81</v>
      </c>
      <c r="AY671" s="17" t="s">
        <v>149</v>
      </c>
      <c r="BE671" s="163">
        <f>IF(N671="základní",J671,0)</f>
        <v>0</v>
      </c>
      <c r="BF671" s="163">
        <f>IF(N671="snížená",J671,0)</f>
        <v>0</v>
      </c>
      <c r="BG671" s="163">
        <f>IF(N671="zákl. přenesená",J671,0)</f>
        <v>0</v>
      </c>
      <c r="BH671" s="163">
        <f>IF(N671="sníž. přenesená",J671,0)</f>
        <v>0</v>
      </c>
      <c r="BI671" s="163">
        <f>IF(N671="nulová",J671,0)</f>
        <v>0</v>
      </c>
      <c r="BJ671" s="17" t="s">
        <v>79</v>
      </c>
      <c r="BK671" s="163">
        <f>ROUND(I671*H671,2)</f>
        <v>0</v>
      </c>
      <c r="BL671" s="17" t="s">
        <v>242</v>
      </c>
      <c r="BM671" s="162" t="s">
        <v>1164</v>
      </c>
    </row>
    <row r="672" spans="1:65" s="12" customFormat="1" ht="22.9" customHeight="1">
      <c r="B672" s="136"/>
      <c r="D672" s="137" t="s">
        <v>71</v>
      </c>
      <c r="E672" s="147" t="s">
        <v>1165</v>
      </c>
      <c r="F672" s="147" t="s">
        <v>1166</v>
      </c>
      <c r="I672" s="139"/>
      <c r="J672" s="148">
        <f>BK672</f>
        <v>0</v>
      </c>
      <c r="L672" s="136"/>
      <c r="M672" s="141"/>
      <c r="N672" s="142"/>
      <c r="O672" s="142"/>
      <c r="P672" s="143">
        <f>SUM(P673:P682)</f>
        <v>0</v>
      </c>
      <c r="Q672" s="142"/>
      <c r="R672" s="143">
        <f>SUM(R673:R682)</f>
        <v>0.54444389999999987</v>
      </c>
      <c r="S672" s="142"/>
      <c r="T672" s="144">
        <f>SUM(T673:T682)</f>
        <v>2.8934779999999997E-2</v>
      </c>
      <c r="AR672" s="137" t="s">
        <v>81</v>
      </c>
      <c r="AT672" s="145" t="s">
        <v>71</v>
      </c>
      <c r="AU672" s="145" t="s">
        <v>79</v>
      </c>
      <c r="AY672" s="137" t="s">
        <v>149</v>
      </c>
      <c r="BK672" s="146">
        <f>SUM(BK673:BK682)</f>
        <v>0</v>
      </c>
    </row>
    <row r="673" spans="1:65" s="2" customFormat="1" ht="16.5" customHeight="1">
      <c r="A673" s="32"/>
      <c r="B673" s="149"/>
      <c r="C673" s="150" t="s">
        <v>1167</v>
      </c>
      <c r="D673" s="150" t="s">
        <v>151</v>
      </c>
      <c r="E673" s="151" t="s">
        <v>1168</v>
      </c>
      <c r="F673" s="152" t="s">
        <v>1169</v>
      </c>
      <c r="G673" s="153" t="s">
        <v>154</v>
      </c>
      <c r="H673" s="154">
        <v>93.337999999999994</v>
      </c>
      <c r="I673" s="155"/>
      <c r="J673" s="156">
        <f>ROUND(I673*H673,2)</f>
        <v>0</v>
      </c>
      <c r="K673" s="157"/>
      <c r="L673" s="33"/>
      <c r="M673" s="158" t="s">
        <v>1</v>
      </c>
      <c r="N673" s="159" t="s">
        <v>37</v>
      </c>
      <c r="O673" s="58"/>
      <c r="P673" s="160">
        <f>O673*H673</f>
        <v>0</v>
      </c>
      <c r="Q673" s="160">
        <v>1E-3</v>
      </c>
      <c r="R673" s="160">
        <f>Q673*H673</f>
        <v>9.333799999999999E-2</v>
      </c>
      <c r="S673" s="160">
        <v>3.1E-4</v>
      </c>
      <c r="T673" s="161">
        <f>S673*H673</f>
        <v>2.8934779999999997E-2</v>
      </c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  <c r="AE673" s="32"/>
      <c r="AR673" s="162" t="s">
        <v>242</v>
      </c>
      <c r="AT673" s="162" t="s">
        <v>151</v>
      </c>
      <c r="AU673" s="162" t="s">
        <v>81</v>
      </c>
      <c r="AY673" s="17" t="s">
        <v>149</v>
      </c>
      <c r="BE673" s="163">
        <f>IF(N673="základní",J673,0)</f>
        <v>0</v>
      </c>
      <c r="BF673" s="163">
        <f>IF(N673="snížená",J673,0)</f>
        <v>0</v>
      </c>
      <c r="BG673" s="163">
        <f>IF(N673="zákl. přenesená",J673,0)</f>
        <v>0</v>
      </c>
      <c r="BH673" s="163">
        <f>IF(N673="sníž. přenesená",J673,0)</f>
        <v>0</v>
      </c>
      <c r="BI673" s="163">
        <f>IF(N673="nulová",J673,0)</f>
        <v>0</v>
      </c>
      <c r="BJ673" s="17" t="s">
        <v>79</v>
      </c>
      <c r="BK673" s="163">
        <f>ROUND(I673*H673,2)</f>
        <v>0</v>
      </c>
      <c r="BL673" s="17" t="s">
        <v>242</v>
      </c>
      <c r="BM673" s="162" t="s">
        <v>1170</v>
      </c>
    </row>
    <row r="674" spans="1:65" s="15" customFormat="1">
      <c r="B674" s="181"/>
      <c r="D674" s="165" t="s">
        <v>157</v>
      </c>
      <c r="E674" s="182" t="s">
        <v>1</v>
      </c>
      <c r="F674" s="183" t="s">
        <v>802</v>
      </c>
      <c r="H674" s="182" t="s">
        <v>1</v>
      </c>
      <c r="I674" s="184"/>
      <c r="L674" s="181"/>
      <c r="M674" s="185"/>
      <c r="N674" s="186"/>
      <c r="O674" s="186"/>
      <c r="P674" s="186"/>
      <c r="Q674" s="186"/>
      <c r="R674" s="186"/>
      <c r="S674" s="186"/>
      <c r="T674" s="187"/>
      <c r="AT674" s="182" t="s">
        <v>157</v>
      </c>
      <c r="AU674" s="182" t="s">
        <v>81</v>
      </c>
      <c r="AV674" s="15" t="s">
        <v>79</v>
      </c>
      <c r="AW674" s="15" t="s">
        <v>29</v>
      </c>
      <c r="AX674" s="15" t="s">
        <v>72</v>
      </c>
      <c r="AY674" s="182" t="s">
        <v>149</v>
      </c>
    </row>
    <row r="675" spans="1:65" s="13" customFormat="1">
      <c r="B675" s="164"/>
      <c r="D675" s="165" t="s">
        <v>157</v>
      </c>
      <c r="E675" s="166" t="s">
        <v>1</v>
      </c>
      <c r="F675" s="167" t="s">
        <v>1171</v>
      </c>
      <c r="H675" s="168">
        <v>51.533999999999999</v>
      </c>
      <c r="I675" s="169"/>
      <c r="L675" s="164"/>
      <c r="M675" s="170"/>
      <c r="N675" s="171"/>
      <c r="O675" s="171"/>
      <c r="P675" s="171"/>
      <c r="Q675" s="171"/>
      <c r="R675" s="171"/>
      <c r="S675" s="171"/>
      <c r="T675" s="172"/>
      <c r="AT675" s="166" t="s">
        <v>157</v>
      </c>
      <c r="AU675" s="166" t="s">
        <v>81</v>
      </c>
      <c r="AV675" s="13" t="s">
        <v>81</v>
      </c>
      <c r="AW675" s="13" t="s">
        <v>29</v>
      </c>
      <c r="AX675" s="13" t="s">
        <v>72</v>
      </c>
      <c r="AY675" s="166" t="s">
        <v>149</v>
      </c>
    </row>
    <row r="676" spans="1:65" s="15" customFormat="1">
      <c r="B676" s="181"/>
      <c r="D676" s="165" t="s">
        <v>157</v>
      </c>
      <c r="E676" s="182" t="s">
        <v>1</v>
      </c>
      <c r="F676" s="183" t="s">
        <v>1172</v>
      </c>
      <c r="H676" s="182" t="s">
        <v>1</v>
      </c>
      <c r="I676" s="184"/>
      <c r="L676" s="181"/>
      <c r="M676" s="185"/>
      <c r="N676" s="186"/>
      <c r="O676" s="186"/>
      <c r="P676" s="186"/>
      <c r="Q676" s="186"/>
      <c r="R676" s="186"/>
      <c r="S676" s="186"/>
      <c r="T676" s="187"/>
      <c r="AT676" s="182" t="s">
        <v>157</v>
      </c>
      <c r="AU676" s="182" t="s">
        <v>81</v>
      </c>
      <c r="AV676" s="15" t="s">
        <v>79</v>
      </c>
      <c r="AW676" s="15" t="s">
        <v>29</v>
      </c>
      <c r="AX676" s="15" t="s">
        <v>72</v>
      </c>
      <c r="AY676" s="182" t="s">
        <v>149</v>
      </c>
    </row>
    <row r="677" spans="1:65" s="13" customFormat="1">
      <c r="B677" s="164"/>
      <c r="D677" s="165" t="s">
        <v>157</v>
      </c>
      <c r="E677" s="166" t="s">
        <v>1</v>
      </c>
      <c r="F677" s="167" t="s">
        <v>1173</v>
      </c>
      <c r="H677" s="168">
        <v>41.804000000000002</v>
      </c>
      <c r="I677" s="169"/>
      <c r="L677" s="164"/>
      <c r="M677" s="170"/>
      <c r="N677" s="171"/>
      <c r="O677" s="171"/>
      <c r="P677" s="171"/>
      <c r="Q677" s="171"/>
      <c r="R677" s="171"/>
      <c r="S677" s="171"/>
      <c r="T677" s="172"/>
      <c r="AT677" s="166" t="s">
        <v>157</v>
      </c>
      <c r="AU677" s="166" t="s">
        <v>81</v>
      </c>
      <c r="AV677" s="13" t="s">
        <v>81</v>
      </c>
      <c r="AW677" s="13" t="s">
        <v>29</v>
      </c>
      <c r="AX677" s="13" t="s">
        <v>72</v>
      </c>
      <c r="AY677" s="166" t="s">
        <v>149</v>
      </c>
    </row>
    <row r="678" spans="1:65" s="14" customFormat="1">
      <c r="B678" s="173"/>
      <c r="D678" s="165" t="s">
        <v>157</v>
      </c>
      <c r="E678" s="174" t="s">
        <v>1</v>
      </c>
      <c r="F678" s="175" t="s">
        <v>171</v>
      </c>
      <c r="H678" s="176">
        <v>93.337999999999994</v>
      </c>
      <c r="I678" s="177"/>
      <c r="L678" s="173"/>
      <c r="M678" s="178"/>
      <c r="N678" s="179"/>
      <c r="O678" s="179"/>
      <c r="P678" s="179"/>
      <c r="Q678" s="179"/>
      <c r="R678" s="179"/>
      <c r="S678" s="179"/>
      <c r="T678" s="180"/>
      <c r="AT678" s="174" t="s">
        <v>157</v>
      </c>
      <c r="AU678" s="174" t="s">
        <v>81</v>
      </c>
      <c r="AV678" s="14" t="s">
        <v>155</v>
      </c>
      <c r="AW678" s="14" t="s">
        <v>29</v>
      </c>
      <c r="AX678" s="14" t="s">
        <v>79</v>
      </c>
      <c r="AY678" s="174" t="s">
        <v>149</v>
      </c>
    </row>
    <row r="679" spans="1:65" s="2" customFormat="1" ht="33" customHeight="1">
      <c r="A679" s="32"/>
      <c r="B679" s="149"/>
      <c r="C679" s="150" t="s">
        <v>1174</v>
      </c>
      <c r="D679" s="150" t="s">
        <v>151</v>
      </c>
      <c r="E679" s="151" t="s">
        <v>1175</v>
      </c>
      <c r="F679" s="152" t="s">
        <v>1176</v>
      </c>
      <c r="G679" s="153" t="s">
        <v>154</v>
      </c>
      <c r="H679" s="154">
        <v>980.66499999999996</v>
      </c>
      <c r="I679" s="155"/>
      <c r="J679" s="156">
        <f>ROUND(I679*H679,2)</f>
        <v>0</v>
      </c>
      <c r="K679" s="157"/>
      <c r="L679" s="33"/>
      <c r="M679" s="158" t="s">
        <v>1</v>
      </c>
      <c r="N679" s="159" t="s">
        <v>37</v>
      </c>
      <c r="O679" s="58"/>
      <c r="P679" s="160">
        <f>O679*H679</f>
        <v>0</v>
      </c>
      <c r="Q679" s="160">
        <v>2.0000000000000001E-4</v>
      </c>
      <c r="R679" s="160">
        <f>Q679*H679</f>
        <v>0.196133</v>
      </c>
      <c r="S679" s="160">
        <v>0</v>
      </c>
      <c r="T679" s="161">
        <f>S679*H679</f>
        <v>0</v>
      </c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R679" s="162" t="s">
        <v>242</v>
      </c>
      <c r="AT679" s="162" t="s">
        <v>151</v>
      </c>
      <c r="AU679" s="162" t="s">
        <v>81</v>
      </c>
      <c r="AY679" s="17" t="s">
        <v>149</v>
      </c>
      <c r="BE679" s="163">
        <f>IF(N679="základní",J679,0)</f>
        <v>0</v>
      </c>
      <c r="BF679" s="163">
        <f>IF(N679="snížená",J679,0)</f>
        <v>0</v>
      </c>
      <c r="BG679" s="163">
        <f>IF(N679="zákl. přenesená",J679,0)</f>
        <v>0</v>
      </c>
      <c r="BH679" s="163">
        <f>IF(N679="sníž. přenesená",J679,0)</f>
        <v>0</v>
      </c>
      <c r="BI679" s="163">
        <f>IF(N679="nulová",J679,0)</f>
        <v>0</v>
      </c>
      <c r="BJ679" s="17" t="s">
        <v>79</v>
      </c>
      <c r="BK679" s="163">
        <f>ROUND(I679*H679,2)</f>
        <v>0</v>
      </c>
      <c r="BL679" s="17" t="s">
        <v>242</v>
      </c>
      <c r="BM679" s="162" t="s">
        <v>1177</v>
      </c>
    </row>
    <row r="680" spans="1:65" s="13" customFormat="1">
      <c r="B680" s="164"/>
      <c r="D680" s="165" t="s">
        <v>157</v>
      </c>
      <c r="E680" s="166" t="s">
        <v>1</v>
      </c>
      <c r="F680" s="167" t="s">
        <v>1178</v>
      </c>
      <c r="H680" s="168">
        <v>980.66499999999996</v>
      </c>
      <c r="I680" s="169"/>
      <c r="L680" s="164"/>
      <c r="M680" s="170"/>
      <c r="N680" s="171"/>
      <c r="O680" s="171"/>
      <c r="P680" s="171"/>
      <c r="Q680" s="171"/>
      <c r="R680" s="171"/>
      <c r="S680" s="171"/>
      <c r="T680" s="172"/>
      <c r="AT680" s="166" t="s">
        <v>157</v>
      </c>
      <c r="AU680" s="166" t="s">
        <v>81</v>
      </c>
      <c r="AV680" s="13" t="s">
        <v>81</v>
      </c>
      <c r="AW680" s="13" t="s">
        <v>29</v>
      </c>
      <c r="AX680" s="13" t="s">
        <v>79</v>
      </c>
      <c r="AY680" s="166" t="s">
        <v>149</v>
      </c>
    </row>
    <row r="681" spans="1:65" s="2" customFormat="1" ht="37.9" customHeight="1">
      <c r="A681" s="32"/>
      <c r="B681" s="149"/>
      <c r="C681" s="150" t="s">
        <v>1179</v>
      </c>
      <c r="D681" s="150" t="s">
        <v>151</v>
      </c>
      <c r="E681" s="151" t="s">
        <v>1180</v>
      </c>
      <c r="F681" s="152" t="s">
        <v>1181</v>
      </c>
      <c r="G681" s="153" t="s">
        <v>154</v>
      </c>
      <c r="H681" s="154">
        <v>980.66499999999996</v>
      </c>
      <c r="I681" s="155"/>
      <c r="J681" s="156">
        <f>ROUND(I681*H681,2)</f>
        <v>0</v>
      </c>
      <c r="K681" s="157"/>
      <c r="L681" s="33"/>
      <c r="M681" s="158" t="s">
        <v>1</v>
      </c>
      <c r="N681" s="159" t="s">
        <v>37</v>
      </c>
      <c r="O681" s="58"/>
      <c r="P681" s="160">
        <f>O681*H681</f>
        <v>0</v>
      </c>
      <c r="Q681" s="160">
        <v>2.5999999999999998E-4</v>
      </c>
      <c r="R681" s="160">
        <f>Q681*H681</f>
        <v>0.25497289999999995</v>
      </c>
      <c r="S681" s="160">
        <v>0</v>
      </c>
      <c r="T681" s="161">
        <f>S681*H681</f>
        <v>0</v>
      </c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R681" s="162" t="s">
        <v>242</v>
      </c>
      <c r="AT681" s="162" t="s">
        <v>151</v>
      </c>
      <c r="AU681" s="162" t="s">
        <v>81</v>
      </c>
      <c r="AY681" s="17" t="s">
        <v>149</v>
      </c>
      <c r="BE681" s="163">
        <f>IF(N681="základní",J681,0)</f>
        <v>0</v>
      </c>
      <c r="BF681" s="163">
        <f>IF(N681="snížená",J681,0)</f>
        <v>0</v>
      </c>
      <c r="BG681" s="163">
        <f>IF(N681="zákl. přenesená",J681,0)</f>
        <v>0</v>
      </c>
      <c r="BH681" s="163">
        <f>IF(N681="sníž. přenesená",J681,0)</f>
        <v>0</v>
      </c>
      <c r="BI681" s="163">
        <f>IF(N681="nulová",J681,0)</f>
        <v>0</v>
      </c>
      <c r="BJ681" s="17" t="s">
        <v>79</v>
      </c>
      <c r="BK681" s="163">
        <f>ROUND(I681*H681,2)</f>
        <v>0</v>
      </c>
      <c r="BL681" s="17" t="s">
        <v>242</v>
      </c>
      <c r="BM681" s="162" t="s">
        <v>1182</v>
      </c>
    </row>
    <row r="682" spans="1:65" s="13" customFormat="1">
      <c r="B682" s="164"/>
      <c r="D682" s="165" t="s">
        <v>157</v>
      </c>
      <c r="E682" s="166" t="s">
        <v>1</v>
      </c>
      <c r="F682" s="167" t="s">
        <v>1178</v>
      </c>
      <c r="H682" s="168">
        <v>980.66499999999996</v>
      </c>
      <c r="I682" s="169"/>
      <c r="L682" s="164"/>
      <c r="M682" s="170"/>
      <c r="N682" s="171"/>
      <c r="O682" s="171"/>
      <c r="P682" s="171"/>
      <c r="Q682" s="171"/>
      <c r="R682" s="171"/>
      <c r="S682" s="171"/>
      <c r="T682" s="172"/>
      <c r="AT682" s="166" t="s">
        <v>157</v>
      </c>
      <c r="AU682" s="166" t="s">
        <v>81</v>
      </c>
      <c r="AV682" s="13" t="s">
        <v>81</v>
      </c>
      <c r="AW682" s="13" t="s">
        <v>29</v>
      </c>
      <c r="AX682" s="13" t="s">
        <v>79</v>
      </c>
      <c r="AY682" s="166" t="s">
        <v>149</v>
      </c>
    </row>
    <row r="683" spans="1:65" s="12" customFormat="1" ht="25.9" customHeight="1">
      <c r="B683" s="136"/>
      <c r="D683" s="137" t="s">
        <v>71</v>
      </c>
      <c r="E683" s="138" t="s">
        <v>212</v>
      </c>
      <c r="F683" s="138" t="s">
        <v>212</v>
      </c>
      <c r="I683" s="139"/>
      <c r="J683" s="140">
        <f>BK683</f>
        <v>0</v>
      </c>
      <c r="L683" s="136"/>
      <c r="M683" s="141"/>
      <c r="N683" s="142"/>
      <c r="O683" s="142"/>
      <c r="P683" s="143">
        <f>P684+P686+P688+P690</f>
        <v>0</v>
      </c>
      <c r="Q683" s="142"/>
      <c r="R683" s="143">
        <f>R684+R686+R688+R690</f>
        <v>0</v>
      </c>
      <c r="S683" s="142"/>
      <c r="T683" s="144">
        <f>T684+T686+T688+T690</f>
        <v>0</v>
      </c>
      <c r="AR683" s="137" t="s">
        <v>164</v>
      </c>
      <c r="AT683" s="145" t="s">
        <v>71</v>
      </c>
      <c r="AU683" s="145" t="s">
        <v>72</v>
      </c>
      <c r="AY683" s="137" t="s">
        <v>149</v>
      </c>
      <c r="BK683" s="146">
        <f>BK684+BK686+BK688+BK690</f>
        <v>0</v>
      </c>
    </row>
    <row r="684" spans="1:65" s="12" customFormat="1" ht="22.9" customHeight="1">
      <c r="B684" s="136"/>
      <c r="D684" s="137" t="s">
        <v>71</v>
      </c>
      <c r="E684" s="147" t="s">
        <v>1183</v>
      </c>
      <c r="F684" s="147" t="s">
        <v>1184</v>
      </c>
      <c r="I684" s="139"/>
      <c r="J684" s="148">
        <f>BK684</f>
        <v>0</v>
      </c>
      <c r="L684" s="136"/>
      <c r="M684" s="141"/>
      <c r="N684" s="142"/>
      <c r="O684" s="142"/>
      <c r="P684" s="143">
        <f>P685</f>
        <v>0</v>
      </c>
      <c r="Q684" s="142"/>
      <c r="R684" s="143">
        <f>R685</f>
        <v>0</v>
      </c>
      <c r="S684" s="142"/>
      <c r="T684" s="144">
        <f>T685</f>
        <v>0</v>
      </c>
      <c r="AR684" s="137" t="s">
        <v>164</v>
      </c>
      <c r="AT684" s="145" t="s">
        <v>71</v>
      </c>
      <c r="AU684" s="145" t="s">
        <v>79</v>
      </c>
      <c r="AY684" s="137" t="s">
        <v>149</v>
      </c>
      <c r="BK684" s="146">
        <f>BK685</f>
        <v>0</v>
      </c>
    </row>
    <row r="685" spans="1:65" s="2" customFormat="1" ht="16.5" customHeight="1">
      <c r="A685" s="32"/>
      <c r="B685" s="149"/>
      <c r="C685" s="150" t="s">
        <v>1185</v>
      </c>
      <c r="D685" s="150" t="s">
        <v>151</v>
      </c>
      <c r="E685" s="151" t="s">
        <v>1186</v>
      </c>
      <c r="F685" s="152" t="s">
        <v>1187</v>
      </c>
      <c r="G685" s="153" t="s">
        <v>760</v>
      </c>
      <c r="H685" s="154">
        <v>1</v>
      </c>
      <c r="I685" s="155"/>
      <c r="J685" s="156">
        <f>ROUND(I685*H685,2)</f>
        <v>0</v>
      </c>
      <c r="K685" s="157"/>
      <c r="L685" s="33"/>
      <c r="M685" s="158" t="s">
        <v>1</v>
      </c>
      <c r="N685" s="159" t="s">
        <v>37</v>
      </c>
      <c r="O685" s="58"/>
      <c r="P685" s="160">
        <f>O685*H685</f>
        <v>0</v>
      </c>
      <c r="Q685" s="160">
        <v>0</v>
      </c>
      <c r="R685" s="160">
        <f>Q685*H685</f>
        <v>0</v>
      </c>
      <c r="S685" s="160">
        <v>0</v>
      </c>
      <c r="T685" s="161">
        <f>S685*H685</f>
        <v>0</v>
      </c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  <c r="AE685" s="32"/>
      <c r="AR685" s="162" t="s">
        <v>488</v>
      </c>
      <c r="AT685" s="162" t="s">
        <v>151</v>
      </c>
      <c r="AU685" s="162" t="s">
        <v>81</v>
      </c>
      <c r="AY685" s="17" t="s">
        <v>149</v>
      </c>
      <c r="BE685" s="163">
        <f>IF(N685="základní",J685,0)</f>
        <v>0</v>
      </c>
      <c r="BF685" s="163">
        <f>IF(N685="snížená",J685,0)</f>
        <v>0</v>
      </c>
      <c r="BG685" s="163">
        <f>IF(N685="zákl. přenesená",J685,0)</f>
        <v>0</v>
      </c>
      <c r="BH685" s="163">
        <f>IF(N685="sníž. přenesená",J685,0)</f>
        <v>0</v>
      </c>
      <c r="BI685" s="163">
        <f>IF(N685="nulová",J685,0)</f>
        <v>0</v>
      </c>
      <c r="BJ685" s="17" t="s">
        <v>79</v>
      </c>
      <c r="BK685" s="163">
        <f>ROUND(I685*H685,2)</f>
        <v>0</v>
      </c>
      <c r="BL685" s="17" t="s">
        <v>488</v>
      </c>
      <c r="BM685" s="162" t="s">
        <v>1188</v>
      </c>
    </row>
    <row r="686" spans="1:65" s="12" customFormat="1" ht="22.9" customHeight="1">
      <c r="B686" s="136"/>
      <c r="D686" s="137" t="s">
        <v>71</v>
      </c>
      <c r="E686" s="147" t="s">
        <v>1189</v>
      </c>
      <c r="F686" s="147" t="s">
        <v>1190</v>
      </c>
      <c r="I686" s="139"/>
      <c r="J686" s="148">
        <f>BK686</f>
        <v>0</v>
      </c>
      <c r="L686" s="136"/>
      <c r="M686" s="141"/>
      <c r="N686" s="142"/>
      <c r="O686" s="142"/>
      <c r="P686" s="143">
        <f>P687</f>
        <v>0</v>
      </c>
      <c r="Q686" s="142"/>
      <c r="R686" s="143">
        <f>R687</f>
        <v>0</v>
      </c>
      <c r="S686" s="142"/>
      <c r="T686" s="144">
        <f>T687</f>
        <v>0</v>
      </c>
      <c r="AR686" s="137" t="s">
        <v>164</v>
      </c>
      <c r="AT686" s="145" t="s">
        <v>71</v>
      </c>
      <c r="AU686" s="145" t="s">
        <v>79</v>
      </c>
      <c r="AY686" s="137" t="s">
        <v>149</v>
      </c>
      <c r="BK686" s="146">
        <f>BK687</f>
        <v>0</v>
      </c>
    </row>
    <row r="687" spans="1:65" s="2" customFormat="1" ht="16.5" customHeight="1">
      <c r="A687" s="32"/>
      <c r="B687" s="149"/>
      <c r="C687" s="150" t="s">
        <v>1191</v>
      </c>
      <c r="D687" s="150" t="s">
        <v>151</v>
      </c>
      <c r="E687" s="151" t="s">
        <v>1192</v>
      </c>
      <c r="F687" s="152" t="s">
        <v>1193</v>
      </c>
      <c r="G687" s="153" t="s">
        <v>760</v>
      </c>
      <c r="H687" s="154">
        <v>1</v>
      </c>
      <c r="I687" s="155"/>
      <c r="J687" s="156">
        <f>ROUND(I687*H687,2)</f>
        <v>0</v>
      </c>
      <c r="K687" s="157"/>
      <c r="L687" s="33"/>
      <c r="M687" s="158" t="s">
        <v>1</v>
      </c>
      <c r="N687" s="159" t="s">
        <v>37</v>
      </c>
      <c r="O687" s="58"/>
      <c r="P687" s="160">
        <f>O687*H687</f>
        <v>0</v>
      </c>
      <c r="Q687" s="160">
        <v>0</v>
      </c>
      <c r="R687" s="160">
        <f>Q687*H687</f>
        <v>0</v>
      </c>
      <c r="S687" s="160">
        <v>0</v>
      </c>
      <c r="T687" s="161">
        <f>S687*H687</f>
        <v>0</v>
      </c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R687" s="162" t="s">
        <v>488</v>
      </c>
      <c r="AT687" s="162" t="s">
        <v>151</v>
      </c>
      <c r="AU687" s="162" t="s">
        <v>81</v>
      </c>
      <c r="AY687" s="17" t="s">
        <v>149</v>
      </c>
      <c r="BE687" s="163">
        <f>IF(N687="základní",J687,0)</f>
        <v>0</v>
      </c>
      <c r="BF687" s="163">
        <f>IF(N687="snížená",J687,0)</f>
        <v>0</v>
      </c>
      <c r="BG687" s="163">
        <f>IF(N687="zákl. přenesená",J687,0)</f>
        <v>0</v>
      </c>
      <c r="BH687" s="163">
        <f>IF(N687="sníž. přenesená",J687,0)</f>
        <v>0</v>
      </c>
      <c r="BI687" s="163">
        <f>IF(N687="nulová",J687,0)</f>
        <v>0</v>
      </c>
      <c r="BJ687" s="17" t="s">
        <v>79</v>
      </c>
      <c r="BK687" s="163">
        <f>ROUND(I687*H687,2)</f>
        <v>0</v>
      </c>
      <c r="BL687" s="17" t="s">
        <v>488</v>
      </c>
      <c r="BM687" s="162" t="s">
        <v>1194</v>
      </c>
    </row>
    <row r="688" spans="1:65" s="12" customFormat="1" ht="22.9" customHeight="1">
      <c r="B688" s="136"/>
      <c r="D688" s="137" t="s">
        <v>71</v>
      </c>
      <c r="E688" s="147" t="s">
        <v>1195</v>
      </c>
      <c r="F688" s="147" t="s">
        <v>1196</v>
      </c>
      <c r="I688" s="139"/>
      <c r="J688" s="148">
        <f>BK688</f>
        <v>0</v>
      </c>
      <c r="L688" s="136"/>
      <c r="M688" s="141"/>
      <c r="N688" s="142"/>
      <c r="O688" s="142"/>
      <c r="P688" s="143">
        <f>P689</f>
        <v>0</v>
      </c>
      <c r="Q688" s="142"/>
      <c r="R688" s="143">
        <f>R689</f>
        <v>0</v>
      </c>
      <c r="S688" s="142"/>
      <c r="T688" s="144">
        <f>T689</f>
        <v>0</v>
      </c>
      <c r="AR688" s="137" t="s">
        <v>164</v>
      </c>
      <c r="AT688" s="145" t="s">
        <v>71</v>
      </c>
      <c r="AU688" s="145" t="s">
        <v>79</v>
      </c>
      <c r="AY688" s="137" t="s">
        <v>149</v>
      </c>
      <c r="BK688" s="146">
        <f>BK689</f>
        <v>0</v>
      </c>
    </row>
    <row r="689" spans="1:65" s="2" customFormat="1" ht="16.5" customHeight="1">
      <c r="A689" s="32"/>
      <c r="B689" s="149"/>
      <c r="C689" s="150" t="s">
        <v>1197</v>
      </c>
      <c r="D689" s="150" t="s">
        <v>151</v>
      </c>
      <c r="E689" s="151" t="s">
        <v>1198</v>
      </c>
      <c r="F689" s="152" t="s">
        <v>1199</v>
      </c>
      <c r="G689" s="153" t="s">
        <v>760</v>
      </c>
      <c r="H689" s="154">
        <v>1</v>
      </c>
      <c r="I689" s="155"/>
      <c r="J689" s="156">
        <f>ROUND(I689*H689,2)</f>
        <v>0</v>
      </c>
      <c r="K689" s="157"/>
      <c r="L689" s="33"/>
      <c r="M689" s="158" t="s">
        <v>1</v>
      </c>
      <c r="N689" s="159" t="s">
        <v>37</v>
      </c>
      <c r="O689" s="58"/>
      <c r="P689" s="160">
        <f>O689*H689</f>
        <v>0</v>
      </c>
      <c r="Q689" s="160">
        <v>0</v>
      </c>
      <c r="R689" s="160">
        <f>Q689*H689</f>
        <v>0</v>
      </c>
      <c r="S689" s="160">
        <v>0</v>
      </c>
      <c r="T689" s="161">
        <f>S689*H689</f>
        <v>0</v>
      </c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R689" s="162" t="s">
        <v>488</v>
      </c>
      <c r="AT689" s="162" t="s">
        <v>151</v>
      </c>
      <c r="AU689" s="162" t="s">
        <v>81</v>
      </c>
      <c r="AY689" s="17" t="s">
        <v>149</v>
      </c>
      <c r="BE689" s="163">
        <f>IF(N689="základní",J689,0)</f>
        <v>0</v>
      </c>
      <c r="BF689" s="163">
        <f>IF(N689="snížená",J689,0)</f>
        <v>0</v>
      </c>
      <c r="BG689" s="163">
        <f>IF(N689="zákl. přenesená",J689,0)</f>
        <v>0</v>
      </c>
      <c r="BH689" s="163">
        <f>IF(N689="sníž. přenesená",J689,0)</f>
        <v>0</v>
      </c>
      <c r="BI689" s="163">
        <f>IF(N689="nulová",J689,0)</f>
        <v>0</v>
      </c>
      <c r="BJ689" s="17" t="s">
        <v>79</v>
      </c>
      <c r="BK689" s="163">
        <f>ROUND(I689*H689,2)</f>
        <v>0</v>
      </c>
      <c r="BL689" s="17" t="s">
        <v>488</v>
      </c>
      <c r="BM689" s="162" t="s">
        <v>1200</v>
      </c>
    </row>
    <row r="690" spans="1:65" s="12" customFormat="1" ht="22.9" customHeight="1">
      <c r="B690" s="136"/>
      <c r="D690" s="137" t="s">
        <v>71</v>
      </c>
      <c r="E690" s="147" t="s">
        <v>1201</v>
      </c>
      <c r="F690" s="147" t="s">
        <v>1202</v>
      </c>
      <c r="I690" s="139"/>
      <c r="J690" s="148">
        <f>BK690</f>
        <v>0</v>
      </c>
      <c r="L690" s="136"/>
      <c r="M690" s="141"/>
      <c r="N690" s="142"/>
      <c r="O690" s="142"/>
      <c r="P690" s="143">
        <f>P691</f>
        <v>0</v>
      </c>
      <c r="Q690" s="142"/>
      <c r="R690" s="143">
        <f>R691</f>
        <v>0</v>
      </c>
      <c r="S690" s="142"/>
      <c r="T690" s="144">
        <f>T691</f>
        <v>0</v>
      </c>
      <c r="AR690" s="137" t="s">
        <v>164</v>
      </c>
      <c r="AT690" s="145" t="s">
        <v>71</v>
      </c>
      <c r="AU690" s="145" t="s">
        <v>79</v>
      </c>
      <c r="AY690" s="137" t="s">
        <v>149</v>
      </c>
      <c r="BK690" s="146">
        <f>BK691</f>
        <v>0</v>
      </c>
    </row>
    <row r="691" spans="1:65" s="2" customFormat="1" ht="16.5" customHeight="1">
      <c r="A691" s="32"/>
      <c r="B691" s="149"/>
      <c r="C691" s="150" t="s">
        <v>1203</v>
      </c>
      <c r="D691" s="150" t="s">
        <v>151</v>
      </c>
      <c r="E691" s="151" t="s">
        <v>1204</v>
      </c>
      <c r="F691" s="152" t="s">
        <v>1205</v>
      </c>
      <c r="G691" s="153" t="s">
        <v>760</v>
      </c>
      <c r="H691" s="154">
        <v>1</v>
      </c>
      <c r="I691" s="155"/>
      <c r="J691" s="156">
        <f>ROUND(I691*H691,2)</f>
        <v>0</v>
      </c>
      <c r="K691" s="157"/>
      <c r="L691" s="33"/>
      <c r="M691" s="199" t="s">
        <v>1</v>
      </c>
      <c r="N691" s="200" t="s">
        <v>37</v>
      </c>
      <c r="O691" s="201"/>
      <c r="P691" s="202">
        <f>O691*H691</f>
        <v>0</v>
      </c>
      <c r="Q691" s="202">
        <v>0</v>
      </c>
      <c r="R691" s="202">
        <f>Q691*H691</f>
        <v>0</v>
      </c>
      <c r="S691" s="202">
        <v>0</v>
      </c>
      <c r="T691" s="203">
        <f>S691*H691</f>
        <v>0</v>
      </c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R691" s="162" t="s">
        <v>488</v>
      </c>
      <c r="AT691" s="162" t="s">
        <v>151</v>
      </c>
      <c r="AU691" s="162" t="s">
        <v>81</v>
      </c>
      <c r="AY691" s="17" t="s">
        <v>149</v>
      </c>
      <c r="BE691" s="163">
        <f>IF(N691="základní",J691,0)</f>
        <v>0</v>
      </c>
      <c r="BF691" s="163">
        <f>IF(N691="snížená",J691,0)</f>
        <v>0</v>
      </c>
      <c r="BG691" s="163">
        <f>IF(N691="zákl. přenesená",J691,0)</f>
        <v>0</v>
      </c>
      <c r="BH691" s="163">
        <f>IF(N691="sníž. přenesená",J691,0)</f>
        <v>0</v>
      </c>
      <c r="BI691" s="163">
        <f>IF(N691="nulová",J691,0)</f>
        <v>0</v>
      </c>
      <c r="BJ691" s="17" t="s">
        <v>79</v>
      </c>
      <c r="BK691" s="163">
        <f>ROUND(I691*H691,2)</f>
        <v>0</v>
      </c>
      <c r="BL691" s="17" t="s">
        <v>488</v>
      </c>
      <c r="BM691" s="162" t="s">
        <v>1206</v>
      </c>
    </row>
    <row r="692" spans="1:65" s="2" customFormat="1" ht="6.95" customHeight="1">
      <c r="A692" s="32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33"/>
      <c r="M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</row>
  </sheetData>
  <autoFilter ref="C154:K691" xr:uid="{00000000-0009-0000-0000-000001000000}"/>
  <mergeCells count="12">
    <mergeCell ref="E147:H147"/>
    <mergeCell ref="L2:V2"/>
    <mergeCell ref="E85:H85"/>
    <mergeCell ref="E87:H87"/>
    <mergeCell ref="E89:H89"/>
    <mergeCell ref="E143:H143"/>
    <mergeCell ref="E145:H14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3"/>
  <sheetViews>
    <sheetView showGridLines="0" topLeftCell="A112" workbookViewId="0">
      <selection activeCell="I126" sqref="I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90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48" t="str">
        <f>'Rekapitulace stavby'!K6</f>
        <v>Masarykova univerzita Brno, areál UK Bohunice, Kamenice 755/5, Brno</v>
      </c>
      <c r="F7" s="249"/>
      <c r="G7" s="249"/>
      <c r="H7" s="249"/>
      <c r="L7" s="20"/>
    </row>
    <row r="8" spans="1:46" s="1" customFormat="1" ht="12" customHeight="1">
      <c r="B8" s="20"/>
      <c r="D8" s="27" t="s">
        <v>91</v>
      </c>
      <c r="L8" s="20"/>
    </row>
    <row r="9" spans="1:46" s="2" customFormat="1" ht="16.5" customHeight="1">
      <c r="A9" s="32"/>
      <c r="B9" s="33"/>
      <c r="C9" s="32"/>
      <c r="D9" s="32"/>
      <c r="E9" s="248" t="s">
        <v>92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93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34" t="s">
        <v>1207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vyplň údaj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23</v>
      </c>
      <c r="E16" s="32"/>
      <c r="F16" s="32"/>
      <c r="G16" s="32"/>
      <c r="H16" s="32"/>
      <c r="I16" s="27" t="s">
        <v>24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25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26</v>
      </c>
      <c r="E19" s="32"/>
      <c r="F19" s="32"/>
      <c r="G19" s="32"/>
      <c r="H19" s="32"/>
      <c r="I19" s="27" t="s">
        <v>24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10"/>
      <c r="G20" s="210"/>
      <c r="H20" s="210"/>
      <c r="I20" s="27" t="s">
        <v>25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28</v>
      </c>
      <c r="E22" s="32"/>
      <c r="F22" s="32"/>
      <c r="G22" s="32"/>
      <c r="H22" s="32"/>
      <c r="I22" s="27" t="s">
        <v>24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25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30</v>
      </c>
      <c r="E25" s="32"/>
      <c r="F25" s="32"/>
      <c r="G25" s="32"/>
      <c r="H25" s="32"/>
      <c r="I25" s="27" t="s">
        <v>24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25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31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15" t="s">
        <v>1</v>
      </c>
      <c r="F29" s="215"/>
      <c r="G29" s="215"/>
      <c r="H29" s="21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32</v>
      </c>
      <c r="E32" s="32"/>
      <c r="F32" s="32"/>
      <c r="G32" s="32"/>
      <c r="H32" s="32"/>
      <c r="I32" s="32"/>
      <c r="J32" s="71">
        <f>ROUND(J123,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34</v>
      </c>
      <c r="G34" s="32"/>
      <c r="H34" s="32"/>
      <c r="I34" s="36" t="s">
        <v>33</v>
      </c>
      <c r="J34" s="36" t="s">
        <v>35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36</v>
      </c>
      <c r="E35" s="27" t="s">
        <v>37</v>
      </c>
      <c r="F35" s="104">
        <f>ROUND((SUM(BE123:BE172)),  2)</f>
        <v>0</v>
      </c>
      <c r="G35" s="32"/>
      <c r="H35" s="32"/>
      <c r="I35" s="105">
        <v>0.21</v>
      </c>
      <c r="J35" s="104">
        <f>ROUND(((SUM(BE123:BE172))*I35),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38</v>
      </c>
      <c r="F36" s="104">
        <f>ROUND((SUM(BF123:BF172)),  2)</f>
        <v>0</v>
      </c>
      <c r="G36" s="32"/>
      <c r="H36" s="32"/>
      <c r="I36" s="105">
        <v>0.15</v>
      </c>
      <c r="J36" s="104">
        <f>ROUND(((SUM(BF123:BF172))*I36),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39</v>
      </c>
      <c r="F37" s="104">
        <f>ROUND((SUM(BG123:BG172)),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40</v>
      </c>
      <c r="F38" s="104">
        <f>ROUND((SUM(BH123:BH172)),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41</v>
      </c>
      <c r="F39" s="104">
        <f>ROUND((SUM(BI123:BI172)),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42</v>
      </c>
      <c r="E41" s="60"/>
      <c r="F41" s="60"/>
      <c r="G41" s="108" t="s">
        <v>43</v>
      </c>
      <c r="H41" s="109" t="s">
        <v>44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12" t="s">
        <v>48</v>
      </c>
      <c r="G61" s="45" t="s">
        <v>47</v>
      </c>
      <c r="H61" s="35"/>
      <c r="I61" s="35"/>
      <c r="J61" s="113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12" t="s">
        <v>48</v>
      </c>
      <c r="G76" s="45" t="s">
        <v>47</v>
      </c>
      <c r="H76" s="35"/>
      <c r="I76" s="35"/>
      <c r="J76" s="113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95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26.25" customHeight="1">
      <c r="A85" s="32"/>
      <c r="B85" s="33"/>
      <c r="C85" s="32"/>
      <c r="D85" s="32"/>
      <c r="E85" s="248" t="str">
        <f>E7</f>
        <v>Masarykova univerzita Brno, areál UK Bohunice, Kamenice 755/5, Brno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91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92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93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34" t="str">
        <f>E11</f>
        <v>18.2 - Vedlejší rozpočtové náklady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vyplň údaj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23</v>
      </c>
      <c r="D93" s="32"/>
      <c r="E93" s="32"/>
      <c r="F93" s="25" t="str">
        <f>E17</f>
        <v xml:space="preserve"> </v>
      </c>
      <c r="G93" s="32"/>
      <c r="H93" s="32"/>
      <c r="I93" s="27" t="s">
        <v>28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26</v>
      </c>
      <c r="D94" s="32"/>
      <c r="E94" s="32"/>
      <c r="F94" s="25" t="str">
        <f>IF(E20="","",E20)</f>
        <v>Vyplň údaj</v>
      </c>
      <c r="G94" s="32"/>
      <c r="H94" s="32"/>
      <c r="I94" s="27" t="s">
        <v>30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96</v>
      </c>
      <c r="D96" s="106"/>
      <c r="E96" s="106"/>
      <c r="F96" s="106"/>
      <c r="G96" s="106"/>
      <c r="H96" s="106"/>
      <c r="I96" s="106"/>
      <c r="J96" s="115" t="s">
        <v>97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98</v>
      </c>
      <c r="D98" s="32"/>
      <c r="E98" s="32"/>
      <c r="F98" s="32"/>
      <c r="G98" s="32"/>
      <c r="H98" s="32"/>
      <c r="I98" s="32"/>
      <c r="J98" s="71">
        <f>J123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99</v>
      </c>
    </row>
    <row r="99" spans="1:47" s="9" customFormat="1" ht="24.95" customHeight="1">
      <c r="B99" s="117"/>
      <c r="D99" s="118" t="s">
        <v>1208</v>
      </c>
      <c r="E99" s="119"/>
      <c r="F99" s="119"/>
      <c r="G99" s="119"/>
      <c r="H99" s="119"/>
      <c r="I99" s="119"/>
      <c r="J99" s="120">
        <f>J124</f>
        <v>0</v>
      </c>
      <c r="L99" s="117"/>
    </row>
    <row r="100" spans="1:47" s="10" customFormat="1" ht="19.899999999999999" customHeight="1">
      <c r="B100" s="121"/>
      <c r="D100" s="122" t="s">
        <v>1209</v>
      </c>
      <c r="E100" s="123"/>
      <c r="F100" s="123"/>
      <c r="G100" s="123"/>
      <c r="H100" s="123"/>
      <c r="I100" s="123"/>
      <c r="J100" s="124">
        <f>J125</f>
        <v>0</v>
      </c>
      <c r="L100" s="121"/>
    </row>
    <row r="101" spans="1:47" s="10" customFormat="1" ht="19.899999999999999" customHeight="1">
      <c r="B101" s="121"/>
      <c r="D101" s="122" t="s">
        <v>1210</v>
      </c>
      <c r="E101" s="123"/>
      <c r="F101" s="123"/>
      <c r="G101" s="123"/>
      <c r="H101" s="123"/>
      <c r="I101" s="123"/>
      <c r="J101" s="124">
        <f>J136</f>
        <v>0</v>
      </c>
      <c r="L101" s="121"/>
    </row>
    <row r="102" spans="1:47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47" s="2" customFormat="1" ht="6.95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47" s="2" customFormat="1" ht="6.95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24.95" customHeight="1">
      <c r="A108" s="32"/>
      <c r="B108" s="33"/>
      <c r="C108" s="21" t="s">
        <v>135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26.25" customHeight="1">
      <c r="A111" s="32"/>
      <c r="B111" s="33"/>
      <c r="C111" s="32"/>
      <c r="D111" s="32"/>
      <c r="E111" s="248" t="str">
        <f>E7</f>
        <v>Masarykova univerzita Brno, areál UK Bohunice, Kamenice 755/5, Brno</v>
      </c>
      <c r="F111" s="249"/>
      <c r="G111" s="249"/>
      <c r="H111" s="249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1" customFormat="1" ht="12" customHeight="1">
      <c r="B112" s="20"/>
      <c r="C112" s="27" t="s">
        <v>91</v>
      </c>
      <c r="L112" s="20"/>
    </row>
    <row r="113" spans="1:65" s="2" customFormat="1" ht="16.5" customHeight="1">
      <c r="A113" s="32"/>
      <c r="B113" s="33"/>
      <c r="C113" s="32"/>
      <c r="D113" s="32"/>
      <c r="E113" s="248" t="s">
        <v>92</v>
      </c>
      <c r="F113" s="247"/>
      <c r="G113" s="247"/>
      <c r="H113" s="247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93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34" t="str">
        <f>E11</f>
        <v>18.2 - Vedlejší rozpočtové náklady</v>
      </c>
      <c r="F115" s="247"/>
      <c r="G115" s="247"/>
      <c r="H115" s="247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F14</f>
        <v xml:space="preserve"> </v>
      </c>
      <c r="G117" s="32"/>
      <c r="H117" s="32"/>
      <c r="I117" s="27" t="s">
        <v>22</v>
      </c>
      <c r="J117" s="55" t="str">
        <f>IF(J14="","",J14)</f>
        <v>vyplň údaj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23</v>
      </c>
      <c r="D119" s="32"/>
      <c r="E119" s="32"/>
      <c r="F119" s="25" t="str">
        <f>E17</f>
        <v xml:space="preserve"> </v>
      </c>
      <c r="G119" s="32"/>
      <c r="H119" s="32"/>
      <c r="I119" s="27" t="s">
        <v>28</v>
      </c>
      <c r="J119" s="30" t="str">
        <f>E23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26</v>
      </c>
      <c r="D120" s="32"/>
      <c r="E120" s="32"/>
      <c r="F120" s="25" t="str">
        <f>IF(E20="","",E20)</f>
        <v>Vyplň údaj</v>
      </c>
      <c r="G120" s="32"/>
      <c r="H120" s="32"/>
      <c r="I120" s="27" t="s">
        <v>30</v>
      </c>
      <c r="J120" s="30" t="str">
        <f>E26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25"/>
      <c r="B122" s="126"/>
      <c r="C122" s="127" t="s">
        <v>136</v>
      </c>
      <c r="D122" s="128" t="s">
        <v>57</v>
      </c>
      <c r="E122" s="128" t="s">
        <v>53</v>
      </c>
      <c r="F122" s="128" t="s">
        <v>54</v>
      </c>
      <c r="G122" s="128" t="s">
        <v>137</v>
      </c>
      <c r="H122" s="128" t="s">
        <v>138</v>
      </c>
      <c r="I122" s="128" t="s">
        <v>139</v>
      </c>
      <c r="J122" s="129" t="s">
        <v>97</v>
      </c>
      <c r="K122" s="130" t="s">
        <v>140</v>
      </c>
      <c r="L122" s="131"/>
      <c r="M122" s="62" t="s">
        <v>1</v>
      </c>
      <c r="N122" s="63" t="s">
        <v>36</v>
      </c>
      <c r="O122" s="63" t="s">
        <v>141</v>
      </c>
      <c r="P122" s="63" t="s">
        <v>142</v>
      </c>
      <c r="Q122" s="63" t="s">
        <v>143</v>
      </c>
      <c r="R122" s="63" t="s">
        <v>144</v>
      </c>
      <c r="S122" s="63" t="s">
        <v>145</v>
      </c>
      <c r="T122" s="64" t="s">
        <v>146</v>
      </c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</row>
    <row r="123" spans="1:65" s="2" customFormat="1" ht="22.9" customHeight="1">
      <c r="A123" s="32"/>
      <c r="B123" s="33"/>
      <c r="C123" s="69" t="s">
        <v>147</v>
      </c>
      <c r="D123" s="32"/>
      <c r="E123" s="32"/>
      <c r="F123" s="32"/>
      <c r="G123" s="32"/>
      <c r="H123" s="32"/>
      <c r="I123" s="32"/>
      <c r="J123" s="132">
        <f>BK123</f>
        <v>0</v>
      </c>
      <c r="K123" s="32"/>
      <c r="L123" s="33"/>
      <c r="M123" s="65"/>
      <c r="N123" s="56"/>
      <c r="O123" s="66"/>
      <c r="P123" s="133">
        <f>P124</f>
        <v>0</v>
      </c>
      <c r="Q123" s="66"/>
      <c r="R123" s="133">
        <f>R124</f>
        <v>0</v>
      </c>
      <c r="S123" s="66"/>
      <c r="T123" s="134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71</v>
      </c>
      <c r="AU123" s="17" t="s">
        <v>99</v>
      </c>
      <c r="BK123" s="135">
        <f>BK124</f>
        <v>0</v>
      </c>
    </row>
    <row r="124" spans="1:65" s="12" customFormat="1" ht="25.9" customHeight="1">
      <c r="B124" s="136"/>
      <c r="D124" s="137" t="s">
        <v>71</v>
      </c>
      <c r="E124" s="138" t="s">
        <v>1211</v>
      </c>
      <c r="F124" s="138" t="s">
        <v>88</v>
      </c>
      <c r="I124" s="139"/>
      <c r="J124" s="140">
        <f>BK124</f>
        <v>0</v>
      </c>
      <c r="L124" s="136"/>
      <c r="M124" s="141"/>
      <c r="N124" s="142"/>
      <c r="O124" s="142"/>
      <c r="P124" s="143">
        <f>P125+P136</f>
        <v>0</v>
      </c>
      <c r="Q124" s="142"/>
      <c r="R124" s="143">
        <f>R125+R136</f>
        <v>0</v>
      </c>
      <c r="S124" s="142"/>
      <c r="T124" s="144">
        <f>T125+T136</f>
        <v>0</v>
      </c>
      <c r="AR124" s="137" t="s">
        <v>179</v>
      </c>
      <c r="AT124" s="145" t="s">
        <v>71</v>
      </c>
      <c r="AU124" s="145" t="s">
        <v>72</v>
      </c>
      <c r="AY124" s="137" t="s">
        <v>149</v>
      </c>
      <c r="BK124" s="146">
        <f>BK125+BK136</f>
        <v>0</v>
      </c>
    </row>
    <row r="125" spans="1:65" s="12" customFormat="1" ht="22.9" customHeight="1">
      <c r="B125" s="136"/>
      <c r="D125" s="137" t="s">
        <v>71</v>
      </c>
      <c r="E125" s="147" t="s">
        <v>1212</v>
      </c>
      <c r="F125" s="147" t="s">
        <v>1211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SUM(P126:P135)</f>
        <v>0</v>
      </c>
      <c r="Q125" s="142"/>
      <c r="R125" s="143">
        <f>SUM(R126:R135)</f>
        <v>0</v>
      </c>
      <c r="S125" s="142"/>
      <c r="T125" s="144">
        <f>SUM(T126:T135)</f>
        <v>0</v>
      </c>
      <c r="AR125" s="137" t="s">
        <v>179</v>
      </c>
      <c r="AT125" s="145" t="s">
        <v>71</v>
      </c>
      <c r="AU125" s="145" t="s">
        <v>79</v>
      </c>
      <c r="AY125" s="137" t="s">
        <v>149</v>
      </c>
      <c r="BK125" s="146">
        <f>SUM(BK126:BK135)</f>
        <v>0</v>
      </c>
    </row>
    <row r="126" spans="1:65" s="2" customFormat="1" ht="37.9" customHeight="1">
      <c r="A126" s="32"/>
      <c r="B126" s="149"/>
      <c r="C126" s="150" t="s">
        <v>79</v>
      </c>
      <c r="D126" s="150" t="s">
        <v>151</v>
      </c>
      <c r="E126" s="151" t="s">
        <v>1213</v>
      </c>
      <c r="F126" s="152" t="s">
        <v>1355</v>
      </c>
      <c r="G126" s="153" t="s">
        <v>1214</v>
      </c>
      <c r="H126" s="154">
        <v>1</v>
      </c>
      <c r="I126" s="155"/>
      <c r="J126" s="156">
        <f t="shared" ref="J126:J135" si="0"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 t="shared" ref="P126:P135" si="1">O126*H126</f>
        <v>0</v>
      </c>
      <c r="Q126" s="160">
        <v>0</v>
      </c>
      <c r="R126" s="160">
        <f t="shared" ref="R126:R135" si="2">Q126*H126</f>
        <v>0</v>
      </c>
      <c r="S126" s="160">
        <v>0</v>
      </c>
      <c r="T126" s="161">
        <f t="shared" ref="T126:T135" si="3"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1215</v>
      </c>
      <c r="AT126" s="162" t="s">
        <v>151</v>
      </c>
      <c r="AU126" s="162" t="s">
        <v>81</v>
      </c>
      <c r="AY126" s="17" t="s">
        <v>149</v>
      </c>
      <c r="BE126" s="163">
        <f t="shared" ref="BE126:BE135" si="4">IF(N126="základní",J126,0)</f>
        <v>0</v>
      </c>
      <c r="BF126" s="163">
        <f t="shared" ref="BF126:BF135" si="5">IF(N126="snížená",J126,0)</f>
        <v>0</v>
      </c>
      <c r="BG126" s="163">
        <f t="shared" ref="BG126:BG135" si="6">IF(N126="zákl. přenesená",J126,0)</f>
        <v>0</v>
      </c>
      <c r="BH126" s="163">
        <f t="shared" ref="BH126:BH135" si="7">IF(N126="sníž. přenesená",J126,0)</f>
        <v>0</v>
      </c>
      <c r="BI126" s="163">
        <f t="shared" ref="BI126:BI135" si="8">IF(N126="nulová",J126,0)</f>
        <v>0</v>
      </c>
      <c r="BJ126" s="17" t="s">
        <v>79</v>
      </c>
      <c r="BK126" s="163">
        <f t="shared" ref="BK126:BK135" si="9">ROUND(I126*H126,2)</f>
        <v>0</v>
      </c>
      <c r="BL126" s="17" t="s">
        <v>1215</v>
      </c>
      <c r="BM126" s="162" t="s">
        <v>1216</v>
      </c>
    </row>
    <row r="127" spans="1:65" s="2" customFormat="1" ht="232.15" customHeight="1">
      <c r="A127" s="32"/>
      <c r="B127" s="149"/>
      <c r="C127" s="150" t="s">
        <v>81</v>
      </c>
      <c r="D127" s="150" t="s">
        <v>151</v>
      </c>
      <c r="E127" s="151" t="s">
        <v>1217</v>
      </c>
      <c r="F127" s="152" t="s">
        <v>1218</v>
      </c>
      <c r="G127" s="153" t="s">
        <v>1214</v>
      </c>
      <c r="H127" s="154">
        <v>1</v>
      </c>
      <c r="I127" s="155"/>
      <c r="J127" s="156">
        <f t="shared" si="0"/>
        <v>0</v>
      </c>
      <c r="K127" s="157"/>
      <c r="L127" s="33"/>
      <c r="M127" s="158" t="s">
        <v>1</v>
      </c>
      <c r="N127" s="159" t="s">
        <v>37</v>
      </c>
      <c r="O127" s="58"/>
      <c r="P127" s="160">
        <f t="shared" si="1"/>
        <v>0</v>
      </c>
      <c r="Q127" s="160">
        <v>0</v>
      </c>
      <c r="R127" s="160">
        <f t="shared" si="2"/>
        <v>0</v>
      </c>
      <c r="S127" s="160">
        <v>0</v>
      </c>
      <c r="T127" s="161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1215</v>
      </c>
      <c r="AT127" s="162" t="s">
        <v>151</v>
      </c>
      <c r="AU127" s="162" t="s">
        <v>81</v>
      </c>
      <c r="AY127" s="17" t="s">
        <v>149</v>
      </c>
      <c r="BE127" s="163">
        <f t="shared" si="4"/>
        <v>0</v>
      </c>
      <c r="BF127" s="163">
        <f t="shared" si="5"/>
        <v>0</v>
      </c>
      <c r="BG127" s="163">
        <f t="shared" si="6"/>
        <v>0</v>
      </c>
      <c r="BH127" s="163">
        <f t="shared" si="7"/>
        <v>0</v>
      </c>
      <c r="BI127" s="163">
        <f t="shared" si="8"/>
        <v>0</v>
      </c>
      <c r="BJ127" s="17" t="s">
        <v>79</v>
      </c>
      <c r="BK127" s="163">
        <f t="shared" si="9"/>
        <v>0</v>
      </c>
      <c r="BL127" s="17" t="s">
        <v>1215</v>
      </c>
      <c r="BM127" s="162" t="s">
        <v>1219</v>
      </c>
    </row>
    <row r="128" spans="1:65" s="2" customFormat="1" ht="90" customHeight="1">
      <c r="A128" s="32"/>
      <c r="B128" s="149"/>
      <c r="C128" s="150" t="s">
        <v>164</v>
      </c>
      <c r="D128" s="150" t="s">
        <v>151</v>
      </c>
      <c r="E128" s="151" t="s">
        <v>1220</v>
      </c>
      <c r="F128" s="152" t="s">
        <v>1221</v>
      </c>
      <c r="G128" s="153" t="s">
        <v>1214</v>
      </c>
      <c r="H128" s="154">
        <v>1</v>
      </c>
      <c r="I128" s="155"/>
      <c r="J128" s="156">
        <f t="shared" si="0"/>
        <v>0</v>
      </c>
      <c r="K128" s="157"/>
      <c r="L128" s="33"/>
      <c r="M128" s="158" t="s">
        <v>1</v>
      </c>
      <c r="N128" s="159" t="s">
        <v>37</v>
      </c>
      <c r="O128" s="58"/>
      <c r="P128" s="160">
        <f t="shared" si="1"/>
        <v>0</v>
      </c>
      <c r="Q128" s="160">
        <v>0</v>
      </c>
      <c r="R128" s="160">
        <f t="shared" si="2"/>
        <v>0</v>
      </c>
      <c r="S128" s="160">
        <v>0</v>
      </c>
      <c r="T128" s="161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1215</v>
      </c>
      <c r="AT128" s="162" t="s">
        <v>151</v>
      </c>
      <c r="AU128" s="162" t="s">
        <v>81</v>
      </c>
      <c r="AY128" s="17" t="s">
        <v>149</v>
      </c>
      <c r="BE128" s="163">
        <f t="shared" si="4"/>
        <v>0</v>
      </c>
      <c r="BF128" s="163">
        <f t="shared" si="5"/>
        <v>0</v>
      </c>
      <c r="BG128" s="163">
        <f t="shared" si="6"/>
        <v>0</v>
      </c>
      <c r="BH128" s="163">
        <f t="shared" si="7"/>
        <v>0</v>
      </c>
      <c r="BI128" s="163">
        <f t="shared" si="8"/>
        <v>0</v>
      </c>
      <c r="BJ128" s="17" t="s">
        <v>79</v>
      </c>
      <c r="BK128" s="163">
        <f t="shared" si="9"/>
        <v>0</v>
      </c>
      <c r="BL128" s="17" t="s">
        <v>1215</v>
      </c>
      <c r="BM128" s="162" t="s">
        <v>1222</v>
      </c>
    </row>
    <row r="129" spans="1:65" s="2" customFormat="1" ht="90" customHeight="1">
      <c r="A129" s="32"/>
      <c r="B129" s="149"/>
      <c r="C129" s="150" t="s">
        <v>155</v>
      </c>
      <c r="D129" s="150" t="s">
        <v>151</v>
      </c>
      <c r="E129" s="151" t="s">
        <v>1223</v>
      </c>
      <c r="F129" s="152" t="s">
        <v>1224</v>
      </c>
      <c r="G129" s="153" t="s">
        <v>1214</v>
      </c>
      <c r="H129" s="154">
        <v>1</v>
      </c>
      <c r="I129" s="155"/>
      <c r="J129" s="156">
        <f t="shared" si="0"/>
        <v>0</v>
      </c>
      <c r="K129" s="157"/>
      <c r="L129" s="33"/>
      <c r="M129" s="158" t="s">
        <v>1</v>
      </c>
      <c r="N129" s="159" t="s">
        <v>37</v>
      </c>
      <c r="O129" s="58"/>
      <c r="P129" s="160">
        <f t="shared" si="1"/>
        <v>0</v>
      </c>
      <c r="Q129" s="160">
        <v>0</v>
      </c>
      <c r="R129" s="160">
        <f t="shared" si="2"/>
        <v>0</v>
      </c>
      <c r="S129" s="160">
        <v>0</v>
      </c>
      <c r="T129" s="161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1215</v>
      </c>
      <c r="AT129" s="162" t="s">
        <v>151</v>
      </c>
      <c r="AU129" s="162" t="s">
        <v>81</v>
      </c>
      <c r="AY129" s="17" t="s">
        <v>149</v>
      </c>
      <c r="BE129" s="163">
        <f t="shared" si="4"/>
        <v>0</v>
      </c>
      <c r="BF129" s="163">
        <f t="shared" si="5"/>
        <v>0</v>
      </c>
      <c r="BG129" s="163">
        <f t="shared" si="6"/>
        <v>0</v>
      </c>
      <c r="BH129" s="163">
        <f t="shared" si="7"/>
        <v>0</v>
      </c>
      <c r="BI129" s="163">
        <f t="shared" si="8"/>
        <v>0</v>
      </c>
      <c r="BJ129" s="17" t="s">
        <v>79</v>
      </c>
      <c r="BK129" s="163">
        <f t="shared" si="9"/>
        <v>0</v>
      </c>
      <c r="BL129" s="17" t="s">
        <v>1215</v>
      </c>
      <c r="BM129" s="162" t="s">
        <v>1225</v>
      </c>
    </row>
    <row r="130" spans="1:65" s="2" customFormat="1" ht="24.2" customHeight="1">
      <c r="A130" s="32"/>
      <c r="B130" s="149"/>
      <c r="C130" s="150" t="s">
        <v>179</v>
      </c>
      <c r="D130" s="150" t="s">
        <v>151</v>
      </c>
      <c r="E130" s="151" t="s">
        <v>1226</v>
      </c>
      <c r="F130" s="152" t="s">
        <v>1227</v>
      </c>
      <c r="G130" s="153" t="s">
        <v>1214</v>
      </c>
      <c r="H130" s="154">
        <v>1</v>
      </c>
      <c r="I130" s="155"/>
      <c r="J130" s="156">
        <f t="shared" si="0"/>
        <v>0</v>
      </c>
      <c r="K130" s="157"/>
      <c r="L130" s="33"/>
      <c r="M130" s="158" t="s">
        <v>1</v>
      </c>
      <c r="N130" s="159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1215</v>
      </c>
      <c r="AT130" s="162" t="s">
        <v>151</v>
      </c>
      <c r="AU130" s="162" t="s">
        <v>81</v>
      </c>
      <c r="AY130" s="17" t="s">
        <v>149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79</v>
      </c>
      <c r="BK130" s="163">
        <f t="shared" si="9"/>
        <v>0</v>
      </c>
      <c r="BL130" s="17" t="s">
        <v>1215</v>
      </c>
      <c r="BM130" s="162" t="s">
        <v>1228</v>
      </c>
    </row>
    <row r="131" spans="1:65" s="2" customFormat="1" ht="24.2" customHeight="1">
      <c r="A131" s="32"/>
      <c r="B131" s="149"/>
      <c r="C131" s="150" t="s">
        <v>184</v>
      </c>
      <c r="D131" s="150" t="s">
        <v>151</v>
      </c>
      <c r="E131" s="151" t="s">
        <v>1229</v>
      </c>
      <c r="F131" s="152" t="s">
        <v>1230</v>
      </c>
      <c r="G131" s="153" t="s">
        <v>1214</v>
      </c>
      <c r="H131" s="154">
        <v>1</v>
      </c>
      <c r="I131" s="155"/>
      <c r="J131" s="156">
        <f t="shared" si="0"/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1215</v>
      </c>
      <c r="AT131" s="162" t="s">
        <v>151</v>
      </c>
      <c r="AU131" s="162" t="s">
        <v>81</v>
      </c>
      <c r="AY131" s="17" t="s">
        <v>149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79</v>
      </c>
      <c r="BK131" s="163">
        <f t="shared" si="9"/>
        <v>0</v>
      </c>
      <c r="BL131" s="17" t="s">
        <v>1215</v>
      </c>
      <c r="BM131" s="162" t="s">
        <v>1231</v>
      </c>
    </row>
    <row r="132" spans="1:65" s="2" customFormat="1" ht="24.2" customHeight="1">
      <c r="A132" s="32"/>
      <c r="B132" s="149"/>
      <c r="C132" s="150" t="s">
        <v>190</v>
      </c>
      <c r="D132" s="150" t="s">
        <v>151</v>
      </c>
      <c r="E132" s="151" t="s">
        <v>1232</v>
      </c>
      <c r="F132" s="152" t="s">
        <v>1233</v>
      </c>
      <c r="G132" s="153" t="s">
        <v>1214</v>
      </c>
      <c r="H132" s="154">
        <v>1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1215</v>
      </c>
      <c r="AT132" s="162" t="s">
        <v>151</v>
      </c>
      <c r="AU132" s="162" t="s">
        <v>81</v>
      </c>
      <c r="AY132" s="17" t="s">
        <v>149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79</v>
      </c>
      <c r="BK132" s="163">
        <f t="shared" si="9"/>
        <v>0</v>
      </c>
      <c r="BL132" s="17" t="s">
        <v>1215</v>
      </c>
      <c r="BM132" s="162" t="s">
        <v>1234</v>
      </c>
    </row>
    <row r="133" spans="1:65" s="2" customFormat="1" ht="49.15" customHeight="1">
      <c r="A133" s="32"/>
      <c r="B133" s="149"/>
      <c r="C133" s="150" t="s">
        <v>196</v>
      </c>
      <c r="D133" s="150" t="s">
        <v>151</v>
      </c>
      <c r="E133" s="151" t="s">
        <v>1235</v>
      </c>
      <c r="F133" s="152" t="s">
        <v>1236</v>
      </c>
      <c r="G133" s="153" t="s">
        <v>1214</v>
      </c>
      <c r="H133" s="154">
        <v>1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1215</v>
      </c>
      <c r="AT133" s="162" t="s">
        <v>151</v>
      </c>
      <c r="AU133" s="162" t="s">
        <v>81</v>
      </c>
      <c r="AY133" s="17" t="s">
        <v>149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79</v>
      </c>
      <c r="BK133" s="163">
        <f t="shared" si="9"/>
        <v>0</v>
      </c>
      <c r="BL133" s="17" t="s">
        <v>1215</v>
      </c>
      <c r="BM133" s="162" t="s">
        <v>1237</v>
      </c>
    </row>
    <row r="134" spans="1:65" s="2" customFormat="1" ht="33" customHeight="1">
      <c r="A134" s="32"/>
      <c r="B134" s="149"/>
      <c r="C134" s="150" t="s">
        <v>201</v>
      </c>
      <c r="D134" s="150" t="s">
        <v>151</v>
      </c>
      <c r="E134" s="151" t="s">
        <v>1238</v>
      </c>
      <c r="F134" s="152" t="s">
        <v>1239</v>
      </c>
      <c r="G134" s="153" t="s">
        <v>1214</v>
      </c>
      <c r="H134" s="154">
        <v>1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1215</v>
      </c>
      <c r="AT134" s="162" t="s">
        <v>151</v>
      </c>
      <c r="AU134" s="162" t="s">
        <v>81</v>
      </c>
      <c r="AY134" s="17" t="s">
        <v>149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79</v>
      </c>
      <c r="BK134" s="163">
        <f t="shared" si="9"/>
        <v>0</v>
      </c>
      <c r="BL134" s="17" t="s">
        <v>1215</v>
      </c>
      <c r="BM134" s="162" t="s">
        <v>1240</v>
      </c>
    </row>
    <row r="135" spans="1:65" s="2" customFormat="1" ht="49.15" customHeight="1">
      <c r="A135" s="32"/>
      <c r="B135" s="149"/>
      <c r="C135" s="150" t="s">
        <v>211</v>
      </c>
      <c r="D135" s="150" t="s">
        <v>151</v>
      </c>
      <c r="E135" s="151" t="s">
        <v>1241</v>
      </c>
      <c r="F135" s="152" t="s">
        <v>1242</v>
      </c>
      <c r="G135" s="153" t="s">
        <v>1214</v>
      </c>
      <c r="H135" s="154">
        <v>1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1215</v>
      </c>
      <c r="AT135" s="162" t="s">
        <v>151</v>
      </c>
      <c r="AU135" s="162" t="s">
        <v>81</v>
      </c>
      <c r="AY135" s="17" t="s">
        <v>149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79</v>
      </c>
      <c r="BK135" s="163">
        <f t="shared" si="9"/>
        <v>0</v>
      </c>
      <c r="BL135" s="17" t="s">
        <v>1215</v>
      </c>
      <c r="BM135" s="162" t="s">
        <v>1243</v>
      </c>
    </row>
    <row r="136" spans="1:65" s="12" customFormat="1" ht="22.9" customHeight="1">
      <c r="B136" s="136"/>
      <c r="D136" s="137" t="s">
        <v>71</v>
      </c>
      <c r="E136" s="147" t="s">
        <v>1244</v>
      </c>
      <c r="F136" s="147" t="s">
        <v>1244</v>
      </c>
      <c r="I136" s="139"/>
      <c r="J136" s="148">
        <f>BK136</f>
        <v>0</v>
      </c>
      <c r="L136" s="136"/>
      <c r="M136" s="141"/>
      <c r="N136" s="142"/>
      <c r="O136" s="142"/>
      <c r="P136" s="143">
        <f>SUM(P137:P172)</f>
        <v>0</v>
      </c>
      <c r="Q136" s="142"/>
      <c r="R136" s="143">
        <f>SUM(R137:R172)</f>
        <v>0</v>
      </c>
      <c r="S136" s="142"/>
      <c r="T136" s="144">
        <f>SUM(T137:T172)</f>
        <v>0</v>
      </c>
      <c r="AR136" s="137" t="s">
        <v>79</v>
      </c>
      <c r="AT136" s="145" t="s">
        <v>71</v>
      </c>
      <c r="AU136" s="145" t="s">
        <v>79</v>
      </c>
      <c r="AY136" s="137" t="s">
        <v>149</v>
      </c>
      <c r="BK136" s="146">
        <f>SUM(BK137:BK172)</f>
        <v>0</v>
      </c>
    </row>
    <row r="137" spans="1:65" s="2" customFormat="1" ht="49.15" customHeight="1">
      <c r="A137" s="32"/>
      <c r="B137" s="149"/>
      <c r="C137" s="150" t="s">
        <v>217</v>
      </c>
      <c r="D137" s="150" t="s">
        <v>151</v>
      </c>
      <c r="E137" s="151" t="s">
        <v>1245</v>
      </c>
      <c r="F137" s="152" t="s">
        <v>1246</v>
      </c>
      <c r="G137" s="153" t="s">
        <v>1214</v>
      </c>
      <c r="H137" s="154">
        <v>1</v>
      </c>
      <c r="I137" s="155"/>
      <c r="J137" s="156">
        <f t="shared" ref="J137:J172" si="10">ROUND(I137*H137,2)</f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ref="P137:P172" si="11">O137*H137</f>
        <v>0</v>
      </c>
      <c r="Q137" s="160">
        <v>0</v>
      </c>
      <c r="R137" s="160">
        <f t="shared" ref="R137:R172" si="12">Q137*H137</f>
        <v>0</v>
      </c>
      <c r="S137" s="160">
        <v>0</v>
      </c>
      <c r="T137" s="161">
        <f t="shared" ref="T137:T172" si="13"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1215</v>
      </c>
      <c r="AT137" s="162" t="s">
        <v>151</v>
      </c>
      <c r="AU137" s="162" t="s">
        <v>81</v>
      </c>
      <c r="AY137" s="17" t="s">
        <v>149</v>
      </c>
      <c r="BE137" s="163">
        <f t="shared" ref="BE137:BE172" si="14">IF(N137="základní",J137,0)</f>
        <v>0</v>
      </c>
      <c r="BF137" s="163">
        <f t="shared" ref="BF137:BF172" si="15">IF(N137="snížená",J137,0)</f>
        <v>0</v>
      </c>
      <c r="BG137" s="163">
        <f t="shared" ref="BG137:BG172" si="16">IF(N137="zákl. přenesená",J137,0)</f>
        <v>0</v>
      </c>
      <c r="BH137" s="163">
        <f t="shared" ref="BH137:BH172" si="17">IF(N137="sníž. přenesená",J137,0)</f>
        <v>0</v>
      </c>
      <c r="BI137" s="163">
        <f t="shared" ref="BI137:BI172" si="18">IF(N137="nulová",J137,0)</f>
        <v>0</v>
      </c>
      <c r="BJ137" s="17" t="s">
        <v>79</v>
      </c>
      <c r="BK137" s="163">
        <f t="shared" ref="BK137:BK172" si="19">ROUND(I137*H137,2)</f>
        <v>0</v>
      </c>
      <c r="BL137" s="17" t="s">
        <v>1215</v>
      </c>
      <c r="BM137" s="162" t="s">
        <v>1247</v>
      </c>
    </row>
    <row r="138" spans="1:65" s="2" customFormat="1" ht="33" customHeight="1">
      <c r="A138" s="32"/>
      <c r="B138" s="149"/>
      <c r="C138" s="150" t="s">
        <v>223</v>
      </c>
      <c r="D138" s="150" t="s">
        <v>151</v>
      </c>
      <c r="E138" s="151" t="s">
        <v>1248</v>
      </c>
      <c r="F138" s="152" t="s">
        <v>1249</v>
      </c>
      <c r="G138" s="153" t="s">
        <v>1214</v>
      </c>
      <c r="H138" s="154">
        <v>1</v>
      </c>
      <c r="I138" s="155"/>
      <c r="J138" s="156">
        <f t="shared" si="1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1"/>
        <v>0</v>
      </c>
      <c r="Q138" s="160">
        <v>0</v>
      </c>
      <c r="R138" s="160">
        <f t="shared" si="12"/>
        <v>0</v>
      </c>
      <c r="S138" s="160">
        <v>0</v>
      </c>
      <c r="T138" s="161">
        <f t="shared" si="1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1215</v>
      </c>
      <c r="AT138" s="162" t="s">
        <v>151</v>
      </c>
      <c r="AU138" s="162" t="s">
        <v>81</v>
      </c>
      <c r="AY138" s="17" t="s">
        <v>149</v>
      </c>
      <c r="BE138" s="163">
        <f t="shared" si="14"/>
        <v>0</v>
      </c>
      <c r="BF138" s="163">
        <f t="shared" si="15"/>
        <v>0</v>
      </c>
      <c r="BG138" s="163">
        <f t="shared" si="16"/>
        <v>0</v>
      </c>
      <c r="BH138" s="163">
        <f t="shared" si="17"/>
        <v>0</v>
      </c>
      <c r="BI138" s="163">
        <f t="shared" si="18"/>
        <v>0</v>
      </c>
      <c r="BJ138" s="17" t="s">
        <v>79</v>
      </c>
      <c r="BK138" s="163">
        <f t="shared" si="19"/>
        <v>0</v>
      </c>
      <c r="BL138" s="17" t="s">
        <v>1215</v>
      </c>
      <c r="BM138" s="162" t="s">
        <v>1250</v>
      </c>
    </row>
    <row r="139" spans="1:65" s="2" customFormat="1" ht="55.5" customHeight="1">
      <c r="A139" s="32"/>
      <c r="B139" s="149"/>
      <c r="C139" s="150" t="s">
        <v>229</v>
      </c>
      <c r="D139" s="150" t="s">
        <v>151</v>
      </c>
      <c r="E139" s="151" t="s">
        <v>1251</v>
      </c>
      <c r="F139" s="152" t="s">
        <v>1252</v>
      </c>
      <c r="G139" s="153" t="s">
        <v>1</v>
      </c>
      <c r="H139" s="154">
        <v>1</v>
      </c>
      <c r="I139" s="155"/>
      <c r="J139" s="156">
        <f t="shared" si="1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1"/>
        <v>0</v>
      </c>
      <c r="Q139" s="160">
        <v>0</v>
      </c>
      <c r="R139" s="160">
        <f t="shared" si="12"/>
        <v>0</v>
      </c>
      <c r="S139" s="160">
        <v>0</v>
      </c>
      <c r="T139" s="161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1215</v>
      </c>
      <c r="AT139" s="162" t="s">
        <v>151</v>
      </c>
      <c r="AU139" s="162" t="s">
        <v>81</v>
      </c>
      <c r="AY139" s="17" t="s">
        <v>149</v>
      </c>
      <c r="BE139" s="163">
        <f t="shared" si="14"/>
        <v>0</v>
      </c>
      <c r="BF139" s="163">
        <f t="shared" si="15"/>
        <v>0</v>
      </c>
      <c r="BG139" s="163">
        <f t="shared" si="16"/>
        <v>0</v>
      </c>
      <c r="BH139" s="163">
        <f t="shared" si="17"/>
        <v>0</v>
      </c>
      <c r="BI139" s="163">
        <f t="shared" si="18"/>
        <v>0</v>
      </c>
      <c r="BJ139" s="17" t="s">
        <v>79</v>
      </c>
      <c r="BK139" s="163">
        <f t="shared" si="19"/>
        <v>0</v>
      </c>
      <c r="BL139" s="17" t="s">
        <v>1215</v>
      </c>
      <c r="BM139" s="162" t="s">
        <v>1253</v>
      </c>
    </row>
    <row r="140" spans="1:65" s="2" customFormat="1" ht="49.15" customHeight="1">
      <c r="A140" s="32"/>
      <c r="B140" s="149"/>
      <c r="C140" s="150" t="s">
        <v>234</v>
      </c>
      <c r="D140" s="150" t="s">
        <v>151</v>
      </c>
      <c r="E140" s="151" t="s">
        <v>1254</v>
      </c>
      <c r="F140" s="152" t="s">
        <v>1255</v>
      </c>
      <c r="G140" s="153" t="s">
        <v>1214</v>
      </c>
      <c r="H140" s="154">
        <v>1</v>
      </c>
      <c r="I140" s="155"/>
      <c r="J140" s="156">
        <f t="shared" si="1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1"/>
        <v>0</v>
      </c>
      <c r="Q140" s="160">
        <v>0</v>
      </c>
      <c r="R140" s="160">
        <f t="shared" si="12"/>
        <v>0</v>
      </c>
      <c r="S140" s="160">
        <v>0</v>
      </c>
      <c r="T140" s="161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1215</v>
      </c>
      <c r="AT140" s="162" t="s">
        <v>151</v>
      </c>
      <c r="AU140" s="162" t="s">
        <v>81</v>
      </c>
      <c r="AY140" s="17" t="s">
        <v>149</v>
      </c>
      <c r="BE140" s="163">
        <f t="shared" si="14"/>
        <v>0</v>
      </c>
      <c r="BF140" s="163">
        <f t="shared" si="15"/>
        <v>0</v>
      </c>
      <c r="BG140" s="163">
        <f t="shared" si="16"/>
        <v>0</v>
      </c>
      <c r="BH140" s="163">
        <f t="shared" si="17"/>
        <v>0</v>
      </c>
      <c r="BI140" s="163">
        <f t="shared" si="18"/>
        <v>0</v>
      </c>
      <c r="BJ140" s="17" t="s">
        <v>79</v>
      </c>
      <c r="BK140" s="163">
        <f t="shared" si="19"/>
        <v>0</v>
      </c>
      <c r="BL140" s="17" t="s">
        <v>1215</v>
      </c>
      <c r="BM140" s="162" t="s">
        <v>1256</v>
      </c>
    </row>
    <row r="141" spans="1:65" s="2" customFormat="1" ht="62.65" customHeight="1">
      <c r="A141" s="32"/>
      <c r="B141" s="149"/>
      <c r="C141" s="150" t="s">
        <v>8</v>
      </c>
      <c r="D141" s="150" t="s">
        <v>151</v>
      </c>
      <c r="E141" s="151" t="s">
        <v>1257</v>
      </c>
      <c r="F141" s="152" t="s">
        <v>1258</v>
      </c>
      <c r="G141" s="153" t="s">
        <v>1214</v>
      </c>
      <c r="H141" s="154">
        <v>1</v>
      </c>
      <c r="I141" s="155"/>
      <c r="J141" s="156">
        <f t="shared" si="10"/>
        <v>0</v>
      </c>
      <c r="K141" s="157"/>
      <c r="L141" s="33"/>
      <c r="M141" s="158" t="s">
        <v>1</v>
      </c>
      <c r="N141" s="159" t="s">
        <v>37</v>
      </c>
      <c r="O141" s="58"/>
      <c r="P141" s="160">
        <f t="shared" si="11"/>
        <v>0</v>
      </c>
      <c r="Q141" s="160">
        <v>0</v>
      </c>
      <c r="R141" s="160">
        <f t="shared" si="12"/>
        <v>0</v>
      </c>
      <c r="S141" s="160">
        <v>0</v>
      </c>
      <c r="T141" s="161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1215</v>
      </c>
      <c r="AT141" s="162" t="s">
        <v>151</v>
      </c>
      <c r="AU141" s="162" t="s">
        <v>81</v>
      </c>
      <c r="AY141" s="17" t="s">
        <v>149</v>
      </c>
      <c r="BE141" s="163">
        <f t="shared" si="14"/>
        <v>0</v>
      </c>
      <c r="BF141" s="163">
        <f t="shared" si="15"/>
        <v>0</v>
      </c>
      <c r="BG141" s="163">
        <f t="shared" si="16"/>
        <v>0</v>
      </c>
      <c r="BH141" s="163">
        <f t="shared" si="17"/>
        <v>0</v>
      </c>
      <c r="BI141" s="163">
        <f t="shared" si="18"/>
        <v>0</v>
      </c>
      <c r="BJ141" s="17" t="s">
        <v>79</v>
      </c>
      <c r="BK141" s="163">
        <f t="shared" si="19"/>
        <v>0</v>
      </c>
      <c r="BL141" s="17" t="s">
        <v>1215</v>
      </c>
      <c r="BM141" s="162" t="s">
        <v>1259</v>
      </c>
    </row>
    <row r="142" spans="1:65" s="2" customFormat="1" ht="37.9" customHeight="1">
      <c r="A142" s="32"/>
      <c r="B142" s="149"/>
      <c r="C142" s="150" t="s">
        <v>242</v>
      </c>
      <c r="D142" s="150" t="s">
        <v>151</v>
      </c>
      <c r="E142" s="151" t="s">
        <v>1260</v>
      </c>
      <c r="F142" s="152" t="s">
        <v>1261</v>
      </c>
      <c r="G142" s="153" t="s">
        <v>1214</v>
      </c>
      <c r="H142" s="154">
        <v>1</v>
      </c>
      <c r="I142" s="155"/>
      <c r="J142" s="156">
        <f t="shared" si="10"/>
        <v>0</v>
      </c>
      <c r="K142" s="157"/>
      <c r="L142" s="33"/>
      <c r="M142" s="158" t="s">
        <v>1</v>
      </c>
      <c r="N142" s="159" t="s">
        <v>37</v>
      </c>
      <c r="O142" s="58"/>
      <c r="P142" s="160">
        <f t="shared" si="11"/>
        <v>0</v>
      </c>
      <c r="Q142" s="160">
        <v>0</v>
      </c>
      <c r="R142" s="160">
        <f t="shared" si="12"/>
        <v>0</v>
      </c>
      <c r="S142" s="160">
        <v>0</v>
      </c>
      <c r="T142" s="161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1215</v>
      </c>
      <c r="AT142" s="162" t="s">
        <v>151</v>
      </c>
      <c r="AU142" s="162" t="s">
        <v>81</v>
      </c>
      <c r="AY142" s="17" t="s">
        <v>149</v>
      </c>
      <c r="BE142" s="163">
        <f t="shared" si="14"/>
        <v>0</v>
      </c>
      <c r="BF142" s="163">
        <f t="shared" si="15"/>
        <v>0</v>
      </c>
      <c r="BG142" s="163">
        <f t="shared" si="16"/>
        <v>0</v>
      </c>
      <c r="BH142" s="163">
        <f t="shared" si="17"/>
        <v>0</v>
      </c>
      <c r="BI142" s="163">
        <f t="shared" si="18"/>
        <v>0</v>
      </c>
      <c r="BJ142" s="17" t="s">
        <v>79</v>
      </c>
      <c r="BK142" s="163">
        <f t="shared" si="19"/>
        <v>0</v>
      </c>
      <c r="BL142" s="17" t="s">
        <v>1215</v>
      </c>
      <c r="BM142" s="162" t="s">
        <v>1262</v>
      </c>
    </row>
    <row r="143" spans="1:65" s="2" customFormat="1" ht="90" customHeight="1">
      <c r="A143" s="32"/>
      <c r="B143" s="149"/>
      <c r="C143" s="150" t="s">
        <v>247</v>
      </c>
      <c r="D143" s="150" t="s">
        <v>151</v>
      </c>
      <c r="E143" s="151" t="s">
        <v>1263</v>
      </c>
      <c r="F143" s="152" t="s">
        <v>1264</v>
      </c>
      <c r="G143" s="153" t="s">
        <v>1214</v>
      </c>
      <c r="H143" s="154">
        <v>1</v>
      </c>
      <c r="I143" s="155"/>
      <c r="J143" s="156">
        <f t="shared" si="10"/>
        <v>0</v>
      </c>
      <c r="K143" s="157"/>
      <c r="L143" s="33"/>
      <c r="M143" s="158" t="s">
        <v>1</v>
      </c>
      <c r="N143" s="159" t="s">
        <v>37</v>
      </c>
      <c r="O143" s="58"/>
      <c r="P143" s="160">
        <f t="shared" si="11"/>
        <v>0</v>
      </c>
      <c r="Q143" s="160">
        <v>0</v>
      </c>
      <c r="R143" s="160">
        <f t="shared" si="12"/>
        <v>0</v>
      </c>
      <c r="S143" s="160">
        <v>0</v>
      </c>
      <c r="T143" s="161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1215</v>
      </c>
      <c r="AT143" s="162" t="s">
        <v>151</v>
      </c>
      <c r="AU143" s="162" t="s">
        <v>81</v>
      </c>
      <c r="AY143" s="17" t="s">
        <v>149</v>
      </c>
      <c r="BE143" s="163">
        <f t="shared" si="14"/>
        <v>0</v>
      </c>
      <c r="BF143" s="163">
        <f t="shared" si="15"/>
        <v>0</v>
      </c>
      <c r="BG143" s="163">
        <f t="shared" si="16"/>
        <v>0</v>
      </c>
      <c r="BH143" s="163">
        <f t="shared" si="17"/>
        <v>0</v>
      </c>
      <c r="BI143" s="163">
        <f t="shared" si="18"/>
        <v>0</v>
      </c>
      <c r="BJ143" s="17" t="s">
        <v>79</v>
      </c>
      <c r="BK143" s="163">
        <f t="shared" si="19"/>
        <v>0</v>
      </c>
      <c r="BL143" s="17" t="s">
        <v>1215</v>
      </c>
      <c r="BM143" s="162" t="s">
        <v>1265</v>
      </c>
    </row>
    <row r="144" spans="1:65" s="2" customFormat="1" ht="24.2" customHeight="1">
      <c r="A144" s="32"/>
      <c r="B144" s="149"/>
      <c r="C144" s="150" t="s">
        <v>76</v>
      </c>
      <c r="D144" s="150" t="s">
        <v>151</v>
      </c>
      <c r="E144" s="151" t="s">
        <v>1266</v>
      </c>
      <c r="F144" s="152" t="s">
        <v>1267</v>
      </c>
      <c r="G144" s="153" t="s">
        <v>1214</v>
      </c>
      <c r="H144" s="154">
        <v>1</v>
      </c>
      <c r="I144" s="155"/>
      <c r="J144" s="156">
        <f t="shared" si="1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1"/>
        <v>0</v>
      </c>
      <c r="Q144" s="160">
        <v>0</v>
      </c>
      <c r="R144" s="160">
        <f t="shared" si="12"/>
        <v>0</v>
      </c>
      <c r="S144" s="160">
        <v>0</v>
      </c>
      <c r="T144" s="161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1215</v>
      </c>
      <c r="AT144" s="162" t="s">
        <v>151</v>
      </c>
      <c r="AU144" s="162" t="s">
        <v>81</v>
      </c>
      <c r="AY144" s="17" t="s">
        <v>149</v>
      </c>
      <c r="BE144" s="163">
        <f t="shared" si="14"/>
        <v>0</v>
      </c>
      <c r="BF144" s="163">
        <f t="shared" si="15"/>
        <v>0</v>
      </c>
      <c r="BG144" s="163">
        <f t="shared" si="16"/>
        <v>0</v>
      </c>
      <c r="BH144" s="163">
        <f t="shared" si="17"/>
        <v>0</v>
      </c>
      <c r="BI144" s="163">
        <f t="shared" si="18"/>
        <v>0</v>
      </c>
      <c r="BJ144" s="17" t="s">
        <v>79</v>
      </c>
      <c r="BK144" s="163">
        <f t="shared" si="19"/>
        <v>0</v>
      </c>
      <c r="BL144" s="17" t="s">
        <v>1215</v>
      </c>
      <c r="BM144" s="162" t="s">
        <v>1268</v>
      </c>
    </row>
    <row r="145" spans="1:65" s="2" customFormat="1" ht="21.75" customHeight="1">
      <c r="A145" s="32"/>
      <c r="B145" s="149"/>
      <c r="C145" s="150" t="s">
        <v>256</v>
      </c>
      <c r="D145" s="150" t="s">
        <v>151</v>
      </c>
      <c r="E145" s="151" t="s">
        <v>1269</v>
      </c>
      <c r="F145" s="152" t="s">
        <v>1270</v>
      </c>
      <c r="G145" s="153" t="s">
        <v>1214</v>
      </c>
      <c r="H145" s="154">
        <v>1</v>
      </c>
      <c r="I145" s="155"/>
      <c r="J145" s="156">
        <f t="shared" si="10"/>
        <v>0</v>
      </c>
      <c r="K145" s="157"/>
      <c r="L145" s="33"/>
      <c r="M145" s="158" t="s">
        <v>1</v>
      </c>
      <c r="N145" s="159" t="s">
        <v>37</v>
      </c>
      <c r="O145" s="58"/>
      <c r="P145" s="160">
        <f t="shared" si="11"/>
        <v>0</v>
      </c>
      <c r="Q145" s="160">
        <v>0</v>
      </c>
      <c r="R145" s="160">
        <f t="shared" si="12"/>
        <v>0</v>
      </c>
      <c r="S145" s="160">
        <v>0</v>
      </c>
      <c r="T145" s="161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1215</v>
      </c>
      <c r="AT145" s="162" t="s">
        <v>151</v>
      </c>
      <c r="AU145" s="162" t="s">
        <v>81</v>
      </c>
      <c r="AY145" s="17" t="s">
        <v>149</v>
      </c>
      <c r="BE145" s="163">
        <f t="shared" si="14"/>
        <v>0</v>
      </c>
      <c r="BF145" s="163">
        <f t="shared" si="15"/>
        <v>0</v>
      </c>
      <c r="BG145" s="163">
        <f t="shared" si="16"/>
        <v>0</v>
      </c>
      <c r="BH145" s="163">
        <f t="shared" si="17"/>
        <v>0</v>
      </c>
      <c r="BI145" s="163">
        <f t="shared" si="18"/>
        <v>0</v>
      </c>
      <c r="BJ145" s="17" t="s">
        <v>79</v>
      </c>
      <c r="BK145" s="163">
        <f t="shared" si="19"/>
        <v>0</v>
      </c>
      <c r="BL145" s="17" t="s">
        <v>1215</v>
      </c>
      <c r="BM145" s="162" t="s">
        <v>1271</v>
      </c>
    </row>
    <row r="146" spans="1:65" s="2" customFormat="1" ht="49.15" customHeight="1">
      <c r="A146" s="32"/>
      <c r="B146" s="149"/>
      <c r="C146" s="150" t="s">
        <v>261</v>
      </c>
      <c r="D146" s="150" t="s">
        <v>151</v>
      </c>
      <c r="E146" s="151" t="s">
        <v>1272</v>
      </c>
      <c r="F146" s="152" t="s">
        <v>1273</v>
      </c>
      <c r="G146" s="153" t="s">
        <v>1214</v>
      </c>
      <c r="H146" s="154">
        <v>1</v>
      </c>
      <c r="I146" s="155"/>
      <c r="J146" s="156">
        <f t="shared" si="1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1"/>
        <v>0</v>
      </c>
      <c r="Q146" s="160">
        <v>0</v>
      </c>
      <c r="R146" s="160">
        <f t="shared" si="12"/>
        <v>0</v>
      </c>
      <c r="S146" s="160">
        <v>0</v>
      </c>
      <c r="T146" s="161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1215</v>
      </c>
      <c r="AT146" s="162" t="s">
        <v>151</v>
      </c>
      <c r="AU146" s="162" t="s">
        <v>81</v>
      </c>
      <c r="AY146" s="17" t="s">
        <v>149</v>
      </c>
      <c r="BE146" s="163">
        <f t="shared" si="14"/>
        <v>0</v>
      </c>
      <c r="BF146" s="163">
        <f t="shared" si="15"/>
        <v>0</v>
      </c>
      <c r="BG146" s="163">
        <f t="shared" si="16"/>
        <v>0</v>
      </c>
      <c r="BH146" s="163">
        <f t="shared" si="17"/>
        <v>0</v>
      </c>
      <c r="BI146" s="163">
        <f t="shared" si="18"/>
        <v>0</v>
      </c>
      <c r="BJ146" s="17" t="s">
        <v>79</v>
      </c>
      <c r="BK146" s="163">
        <f t="shared" si="19"/>
        <v>0</v>
      </c>
      <c r="BL146" s="17" t="s">
        <v>1215</v>
      </c>
      <c r="BM146" s="162" t="s">
        <v>1274</v>
      </c>
    </row>
    <row r="147" spans="1:65" s="2" customFormat="1" ht="37.9" customHeight="1">
      <c r="A147" s="32"/>
      <c r="B147" s="149"/>
      <c r="C147" s="150" t="s">
        <v>7</v>
      </c>
      <c r="D147" s="150" t="s">
        <v>151</v>
      </c>
      <c r="E147" s="151" t="s">
        <v>1275</v>
      </c>
      <c r="F147" s="152" t="s">
        <v>1276</v>
      </c>
      <c r="G147" s="153" t="s">
        <v>1214</v>
      </c>
      <c r="H147" s="154">
        <v>1</v>
      </c>
      <c r="I147" s="155"/>
      <c r="J147" s="156">
        <f t="shared" si="10"/>
        <v>0</v>
      </c>
      <c r="K147" s="157"/>
      <c r="L147" s="33"/>
      <c r="M147" s="158" t="s">
        <v>1</v>
      </c>
      <c r="N147" s="159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1215</v>
      </c>
      <c r="AT147" s="162" t="s">
        <v>151</v>
      </c>
      <c r="AU147" s="162" t="s">
        <v>81</v>
      </c>
      <c r="AY147" s="17" t="s">
        <v>149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79</v>
      </c>
      <c r="BK147" s="163">
        <f t="shared" si="19"/>
        <v>0</v>
      </c>
      <c r="BL147" s="17" t="s">
        <v>1215</v>
      </c>
      <c r="BM147" s="162" t="s">
        <v>1277</v>
      </c>
    </row>
    <row r="148" spans="1:65" s="2" customFormat="1" ht="76.349999999999994" customHeight="1">
      <c r="A148" s="32"/>
      <c r="B148" s="149"/>
      <c r="C148" s="150" t="s">
        <v>269</v>
      </c>
      <c r="D148" s="150" t="s">
        <v>151</v>
      </c>
      <c r="E148" s="151" t="s">
        <v>1278</v>
      </c>
      <c r="F148" s="152" t="s">
        <v>1279</v>
      </c>
      <c r="G148" s="153" t="s">
        <v>1214</v>
      </c>
      <c r="H148" s="154">
        <v>1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1215</v>
      </c>
      <c r="AT148" s="162" t="s">
        <v>151</v>
      </c>
      <c r="AU148" s="162" t="s">
        <v>81</v>
      </c>
      <c r="AY148" s="17" t="s">
        <v>149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79</v>
      </c>
      <c r="BK148" s="163">
        <f t="shared" si="19"/>
        <v>0</v>
      </c>
      <c r="BL148" s="17" t="s">
        <v>1215</v>
      </c>
      <c r="BM148" s="162" t="s">
        <v>1280</v>
      </c>
    </row>
    <row r="149" spans="1:65" s="2" customFormat="1" ht="24.2" customHeight="1">
      <c r="A149" s="32"/>
      <c r="B149" s="149"/>
      <c r="C149" s="150" t="s">
        <v>274</v>
      </c>
      <c r="D149" s="150" t="s">
        <v>151</v>
      </c>
      <c r="E149" s="151" t="s">
        <v>1281</v>
      </c>
      <c r="F149" s="152" t="s">
        <v>1282</v>
      </c>
      <c r="G149" s="153" t="s">
        <v>1214</v>
      </c>
      <c r="H149" s="154">
        <v>1</v>
      </c>
      <c r="I149" s="155"/>
      <c r="J149" s="156">
        <f t="shared" si="10"/>
        <v>0</v>
      </c>
      <c r="K149" s="157"/>
      <c r="L149" s="33"/>
      <c r="M149" s="158" t="s">
        <v>1</v>
      </c>
      <c r="N149" s="159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1215</v>
      </c>
      <c r="AT149" s="162" t="s">
        <v>151</v>
      </c>
      <c r="AU149" s="162" t="s">
        <v>81</v>
      </c>
      <c r="AY149" s="17" t="s">
        <v>149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79</v>
      </c>
      <c r="BK149" s="163">
        <f t="shared" si="19"/>
        <v>0</v>
      </c>
      <c r="BL149" s="17" t="s">
        <v>1215</v>
      </c>
      <c r="BM149" s="162" t="s">
        <v>1283</v>
      </c>
    </row>
    <row r="150" spans="1:65" s="2" customFormat="1" ht="16.5" customHeight="1">
      <c r="A150" s="32"/>
      <c r="B150" s="149"/>
      <c r="C150" s="150" t="s">
        <v>282</v>
      </c>
      <c r="D150" s="150" t="s">
        <v>151</v>
      </c>
      <c r="E150" s="151" t="s">
        <v>1284</v>
      </c>
      <c r="F150" s="152" t="s">
        <v>1285</v>
      </c>
      <c r="G150" s="153" t="s">
        <v>1214</v>
      </c>
      <c r="H150" s="154">
        <v>1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1215</v>
      </c>
      <c r="AT150" s="162" t="s">
        <v>151</v>
      </c>
      <c r="AU150" s="162" t="s">
        <v>81</v>
      </c>
      <c r="AY150" s="17" t="s">
        <v>149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79</v>
      </c>
      <c r="BK150" s="163">
        <f t="shared" si="19"/>
        <v>0</v>
      </c>
      <c r="BL150" s="17" t="s">
        <v>1215</v>
      </c>
      <c r="BM150" s="162" t="s">
        <v>1286</v>
      </c>
    </row>
    <row r="151" spans="1:65" s="2" customFormat="1" ht="16.5" customHeight="1">
      <c r="A151" s="32"/>
      <c r="B151" s="149"/>
      <c r="C151" s="150" t="s">
        <v>287</v>
      </c>
      <c r="D151" s="150" t="s">
        <v>151</v>
      </c>
      <c r="E151" s="151" t="s">
        <v>1287</v>
      </c>
      <c r="F151" s="152" t="s">
        <v>1288</v>
      </c>
      <c r="G151" s="153" t="s">
        <v>1214</v>
      </c>
      <c r="H151" s="154">
        <v>1</v>
      </c>
      <c r="I151" s="155"/>
      <c r="J151" s="156">
        <f t="shared" si="10"/>
        <v>0</v>
      </c>
      <c r="K151" s="157"/>
      <c r="L151" s="33"/>
      <c r="M151" s="158" t="s">
        <v>1</v>
      </c>
      <c r="N151" s="159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1215</v>
      </c>
      <c r="AT151" s="162" t="s">
        <v>151</v>
      </c>
      <c r="AU151" s="162" t="s">
        <v>81</v>
      </c>
      <c r="AY151" s="17" t="s">
        <v>149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79</v>
      </c>
      <c r="BK151" s="163">
        <f t="shared" si="19"/>
        <v>0</v>
      </c>
      <c r="BL151" s="17" t="s">
        <v>1215</v>
      </c>
      <c r="BM151" s="162" t="s">
        <v>1289</v>
      </c>
    </row>
    <row r="152" spans="1:65" s="2" customFormat="1" ht="66.75" customHeight="1">
      <c r="A152" s="32"/>
      <c r="B152" s="149"/>
      <c r="C152" s="150" t="s">
        <v>292</v>
      </c>
      <c r="D152" s="150" t="s">
        <v>151</v>
      </c>
      <c r="E152" s="151" t="s">
        <v>1290</v>
      </c>
      <c r="F152" s="152" t="s">
        <v>1291</v>
      </c>
      <c r="G152" s="153" t="s">
        <v>1214</v>
      </c>
      <c r="H152" s="154">
        <v>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1215</v>
      </c>
      <c r="AT152" s="162" t="s">
        <v>151</v>
      </c>
      <c r="AU152" s="162" t="s">
        <v>81</v>
      </c>
      <c r="AY152" s="17" t="s">
        <v>149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79</v>
      </c>
      <c r="BK152" s="163">
        <f t="shared" si="19"/>
        <v>0</v>
      </c>
      <c r="BL152" s="17" t="s">
        <v>1215</v>
      </c>
      <c r="BM152" s="162" t="s">
        <v>1292</v>
      </c>
    </row>
    <row r="153" spans="1:65" s="2" customFormat="1" ht="16.5" customHeight="1">
      <c r="A153" s="32"/>
      <c r="B153" s="149"/>
      <c r="C153" s="150" t="s">
        <v>298</v>
      </c>
      <c r="D153" s="150" t="s">
        <v>151</v>
      </c>
      <c r="E153" s="151" t="s">
        <v>1293</v>
      </c>
      <c r="F153" s="152" t="s">
        <v>1294</v>
      </c>
      <c r="G153" s="153" t="s">
        <v>1214</v>
      </c>
      <c r="H153" s="154">
        <v>1</v>
      </c>
      <c r="I153" s="155"/>
      <c r="J153" s="156">
        <f t="shared" si="10"/>
        <v>0</v>
      </c>
      <c r="K153" s="157"/>
      <c r="L153" s="33"/>
      <c r="M153" s="158" t="s">
        <v>1</v>
      </c>
      <c r="N153" s="159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1215</v>
      </c>
      <c r="AT153" s="162" t="s">
        <v>151</v>
      </c>
      <c r="AU153" s="162" t="s">
        <v>81</v>
      </c>
      <c r="AY153" s="17" t="s">
        <v>149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79</v>
      </c>
      <c r="BK153" s="163">
        <f t="shared" si="19"/>
        <v>0</v>
      </c>
      <c r="BL153" s="17" t="s">
        <v>1215</v>
      </c>
      <c r="BM153" s="162" t="s">
        <v>1295</v>
      </c>
    </row>
    <row r="154" spans="1:65" s="2" customFormat="1" ht="90" customHeight="1">
      <c r="A154" s="32"/>
      <c r="B154" s="149"/>
      <c r="C154" s="150" t="s">
        <v>303</v>
      </c>
      <c r="D154" s="150" t="s">
        <v>151</v>
      </c>
      <c r="E154" s="151" t="s">
        <v>1296</v>
      </c>
      <c r="F154" s="152" t="s">
        <v>1297</v>
      </c>
      <c r="G154" s="153" t="s">
        <v>1214</v>
      </c>
      <c r="H154" s="154">
        <v>1</v>
      </c>
      <c r="I154" s="155"/>
      <c r="J154" s="156">
        <f t="shared" si="10"/>
        <v>0</v>
      </c>
      <c r="K154" s="157"/>
      <c r="L154" s="33"/>
      <c r="M154" s="158" t="s">
        <v>1</v>
      </c>
      <c r="N154" s="159" t="s">
        <v>37</v>
      </c>
      <c r="O154" s="58"/>
      <c r="P154" s="160">
        <f t="shared" si="11"/>
        <v>0</v>
      </c>
      <c r="Q154" s="160">
        <v>0</v>
      </c>
      <c r="R154" s="160">
        <f t="shared" si="12"/>
        <v>0</v>
      </c>
      <c r="S154" s="160">
        <v>0</v>
      </c>
      <c r="T154" s="161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1215</v>
      </c>
      <c r="AT154" s="162" t="s">
        <v>151</v>
      </c>
      <c r="AU154" s="162" t="s">
        <v>81</v>
      </c>
      <c r="AY154" s="17" t="s">
        <v>149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7" t="s">
        <v>79</v>
      </c>
      <c r="BK154" s="163">
        <f t="shared" si="19"/>
        <v>0</v>
      </c>
      <c r="BL154" s="17" t="s">
        <v>1215</v>
      </c>
      <c r="BM154" s="162" t="s">
        <v>1298</v>
      </c>
    </row>
    <row r="155" spans="1:65" s="2" customFormat="1" ht="33" customHeight="1">
      <c r="A155" s="32"/>
      <c r="B155" s="149"/>
      <c r="C155" s="150" t="s">
        <v>309</v>
      </c>
      <c r="D155" s="150" t="s">
        <v>151</v>
      </c>
      <c r="E155" s="151" t="s">
        <v>1299</v>
      </c>
      <c r="F155" s="152" t="s">
        <v>1300</v>
      </c>
      <c r="G155" s="153" t="s">
        <v>1214</v>
      </c>
      <c r="H155" s="154">
        <v>1</v>
      </c>
      <c r="I155" s="155"/>
      <c r="J155" s="156">
        <f t="shared" si="10"/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si="11"/>
        <v>0</v>
      </c>
      <c r="Q155" s="160">
        <v>0</v>
      </c>
      <c r="R155" s="160">
        <f t="shared" si="12"/>
        <v>0</v>
      </c>
      <c r="S155" s="160">
        <v>0</v>
      </c>
      <c r="T155" s="161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1215</v>
      </c>
      <c r="AT155" s="162" t="s">
        <v>151</v>
      </c>
      <c r="AU155" s="162" t="s">
        <v>81</v>
      </c>
      <c r="AY155" s="17" t="s">
        <v>149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7" t="s">
        <v>79</v>
      </c>
      <c r="BK155" s="163">
        <f t="shared" si="19"/>
        <v>0</v>
      </c>
      <c r="BL155" s="17" t="s">
        <v>1215</v>
      </c>
      <c r="BM155" s="162" t="s">
        <v>1301</v>
      </c>
    </row>
    <row r="156" spans="1:65" s="2" customFormat="1" ht="101.25" customHeight="1">
      <c r="A156" s="32"/>
      <c r="B156" s="149"/>
      <c r="C156" s="150" t="s">
        <v>316</v>
      </c>
      <c r="D156" s="150" t="s">
        <v>151</v>
      </c>
      <c r="E156" s="151" t="s">
        <v>1302</v>
      </c>
      <c r="F156" s="152" t="s">
        <v>1303</v>
      </c>
      <c r="G156" s="153" t="s">
        <v>1214</v>
      </c>
      <c r="H156" s="154">
        <v>1</v>
      </c>
      <c r="I156" s="155"/>
      <c r="J156" s="156">
        <f t="shared" si="1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11"/>
        <v>0</v>
      </c>
      <c r="Q156" s="160">
        <v>0</v>
      </c>
      <c r="R156" s="160">
        <f t="shared" si="12"/>
        <v>0</v>
      </c>
      <c r="S156" s="160">
        <v>0</v>
      </c>
      <c r="T156" s="161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1215</v>
      </c>
      <c r="AT156" s="162" t="s">
        <v>151</v>
      </c>
      <c r="AU156" s="162" t="s">
        <v>81</v>
      </c>
      <c r="AY156" s="17" t="s">
        <v>149</v>
      </c>
      <c r="BE156" s="163">
        <f t="shared" si="14"/>
        <v>0</v>
      </c>
      <c r="BF156" s="163">
        <f t="shared" si="15"/>
        <v>0</v>
      </c>
      <c r="BG156" s="163">
        <f t="shared" si="16"/>
        <v>0</v>
      </c>
      <c r="BH156" s="163">
        <f t="shared" si="17"/>
        <v>0</v>
      </c>
      <c r="BI156" s="163">
        <f t="shared" si="18"/>
        <v>0</v>
      </c>
      <c r="BJ156" s="17" t="s">
        <v>79</v>
      </c>
      <c r="BK156" s="163">
        <f t="shared" si="19"/>
        <v>0</v>
      </c>
      <c r="BL156" s="17" t="s">
        <v>1215</v>
      </c>
      <c r="BM156" s="162" t="s">
        <v>1304</v>
      </c>
    </row>
    <row r="157" spans="1:65" s="2" customFormat="1" ht="66.75" customHeight="1">
      <c r="A157" s="32"/>
      <c r="B157" s="149"/>
      <c r="C157" s="150" t="s">
        <v>322</v>
      </c>
      <c r="D157" s="150" t="s">
        <v>151</v>
      </c>
      <c r="E157" s="151" t="s">
        <v>1305</v>
      </c>
      <c r="F157" s="152" t="s">
        <v>1306</v>
      </c>
      <c r="G157" s="153" t="s">
        <v>1214</v>
      </c>
      <c r="H157" s="154">
        <v>1</v>
      </c>
      <c r="I157" s="155"/>
      <c r="J157" s="156">
        <f t="shared" si="10"/>
        <v>0</v>
      </c>
      <c r="K157" s="157"/>
      <c r="L157" s="33"/>
      <c r="M157" s="158" t="s">
        <v>1</v>
      </c>
      <c r="N157" s="159" t="s">
        <v>37</v>
      </c>
      <c r="O157" s="58"/>
      <c r="P157" s="160">
        <f t="shared" si="11"/>
        <v>0</v>
      </c>
      <c r="Q157" s="160">
        <v>0</v>
      </c>
      <c r="R157" s="160">
        <f t="shared" si="12"/>
        <v>0</v>
      </c>
      <c r="S157" s="160">
        <v>0</v>
      </c>
      <c r="T157" s="161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1215</v>
      </c>
      <c r="AT157" s="162" t="s">
        <v>151</v>
      </c>
      <c r="AU157" s="162" t="s">
        <v>81</v>
      </c>
      <c r="AY157" s="17" t="s">
        <v>149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7" t="s">
        <v>79</v>
      </c>
      <c r="BK157" s="163">
        <f t="shared" si="19"/>
        <v>0</v>
      </c>
      <c r="BL157" s="17" t="s">
        <v>1215</v>
      </c>
      <c r="BM157" s="162" t="s">
        <v>1307</v>
      </c>
    </row>
    <row r="158" spans="1:65" s="2" customFormat="1" ht="90" customHeight="1">
      <c r="A158" s="32"/>
      <c r="B158" s="149"/>
      <c r="C158" s="150" t="s">
        <v>327</v>
      </c>
      <c r="D158" s="150" t="s">
        <v>151</v>
      </c>
      <c r="E158" s="151" t="s">
        <v>1308</v>
      </c>
      <c r="F158" s="152" t="s">
        <v>1309</v>
      </c>
      <c r="G158" s="153" t="s">
        <v>1214</v>
      </c>
      <c r="H158" s="154">
        <v>1</v>
      </c>
      <c r="I158" s="155"/>
      <c r="J158" s="156">
        <f t="shared" si="10"/>
        <v>0</v>
      </c>
      <c r="K158" s="157"/>
      <c r="L158" s="33"/>
      <c r="M158" s="158" t="s">
        <v>1</v>
      </c>
      <c r="N158" s="159" t="s">
        <v>37</v>
      </c>
      <c r="O158" s="58"/>
      <c r="P158" s="160">
        <f t="shared" si="11"/>
        <v>0</v>
      </c>
      <c r="Q158" s="160">
        <v>0</v>
      </c>
      <c r="R158" s="160">
        <f t="shared" si="12"/>
        <v>0</v>
      </c>
      <c r="S158" s="160">
        <v>0</v>
      </c>
      <c r="T158" s="161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1215</v>
      </c>
      <c r="AT158" s="162" t="s">
        <v>151</v>
      </c>
      <c r="AU158" s="162" t="s">
        <v>81</v>
      </c>
      <c r="AY158" s="17" t="s">
        <v>149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7" t="s">
        <v>79</v>
      </c>
      <c r="BK158" s="163">
        <f t="shared" si="19"/>
        <v>0</v>
      </c>
      <c r="BL158" s="17" t="s">
        <v>1215</v>
      </c>
      <c r="BM158" s="162" t="s">
        <v>1310</v>
      </c>
    </row>
    <row r="159" spans="1:65" s="2" customFormat="1" ht="37.9" customHeight="1">
      <c r="A159" s="32"/>
      <c r="B159" s="149"/>
      <c r="C159" s="150" t="s">
        <v>332</v>
      </c>
      <c r="D159" s="150" t="s">
        <v>151</v>
      </c>
      <c r="E159" s="151" t="s">
        <v>1311</v>
      </c>
      <c r="F159" s="152" t="s">
        <v>1312</v>
      </c>
      <c r="G159" s="153" t="s">
        <v>1214</v>
      </c>
      <c r="H159" s="154">
        <v>1</v>
      </c>
      <c r="I159" s="155"/>
      <c r="J159" s="156">
        <f t="shared" si="10"/>
        <v>0</v>
      </c>
      <c r="K159" s="157"/>
      <c r="L159" s="33"/>
      <c r="M159" s="158" t="s">
        <v>1</v>
      </c>
      <c r="N159" s="159" t="s">
        <v>37</v>
      </c>
      <c r="O159" s="58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1215</v>
      </c>
      <c r="AT159" s="162" t="s">
        <v>151</v>
      </c>
      <c r="AU159" s="162" t="s">
        <v>81</v>
      </c>
      <c r="AY159" s="17" t="s">
        <v>149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7" t="s">
        <v>79</v>
      </c>
      <c r="BK159" s="163">
        <f t="shared" si="19"/>
        <v>0</v>
      </c>
      <c r="BL159" s="17" t="s">
        <v>1215</v>
      </c>
      <c r="BM159" s="162" t="s">
        <v>1313</v>
      </c>
    </row>
    <row r="160" spans="1:65" s="2" customFormat="1" ht="33" customHeight="1">
      <c r="A160" s="32"/>
      <c r="B160" s="149"/>
      <c r="C160" s="150" t="s">
        <v>337</v>
      </c>
      <c r="D160" s="150" t="s">
        <v>151</v>
      </c>
      <c r="E160" s="151" t="s">
        <v>1314</v>
      </c>
      <c r="F160" s="152" t="s">
        <v>1315</v>
      </c>
      <c r="G160" s="153" t="s">
        <v>1214</v>
      </c>
      <c r="H160" s="154">
        <v>1</v>
      </c>
      <c r="I160" s="155"/>
      <c r="J160" s="156">
        <f t="shared" si="10"/>
        <v>0</v>
      </c>
      <c r="K160" s="157"/>
      <c r="L160" s="33"/>
      <c r="M160" s="158" t="s">
        <v>1</v>
      </c>
      <c r="N160" s="159" t="s">
        <v>37</v>
      </c>
      <c r="O160" s="58"/>
      <c r="P160" s="160">
        <f t="shared" si="11"/>
        <v>0</v>
      </c>
      <c r="Q160" s="160">
        <v>0</v>
      </c>
      <c r="R160" s="160">
        <f t="shared" si="12"/>
        <v>0</v>
      </c>
      <c r="S160" s="160">
        <v>0</v>
      </c>
      <c r="T160" s="161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1215</v>
      </c>
      <c r="AT160" s="162" t="s">
        <v>151</v>
      </c>
      <c r="AU160" s="162" t="s">
        <v>81</v>
      </c>
      <c r="AY160" s="17" t="s">
        <v>149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7" t="s">
        <v>79</v>
      </c>
      <c r="BK160" s="163">
        <f t="shared" si="19"/>
        <v>0</v>
      </c>
      <c r="BL160" s="17" t="s">
        <v>1215</v>
      </c>
      <c r="BM160" s="162" t="s">
        <v>1316</v>
      </c>
    </row>
    <row r="161" spans="1:65" s="2" customFormat="1" ht="153.4" customHeight="1">
      <c r="A161" s="32"/>
      <c r="B161" s="149"/>
      <c r="C161" s="150" t="s">
        <v>345</v>
      </c>
      <c r="D161" s="150" t="s">
        <v>151</v>
      </c>
      <c r="E161" s="151" t="s">
        <v>1317</v>
      </c>
      <c r="F161" s="152" t="s">
        <v>1318</v>
      </c>
      <c r="G161" s="153" t="s">
        <v>1214</v>
      </c>
      <c r="H161" s="154">
        <v>1</v>
      </c>
      <c r="I161" s="155"/>
      <c r="J161" s="156">
        <f t="shared" si="10"/>
        <v>0</v>
      </c>
      <c r="K161" s="157"/>
      <c r="L161" s="33"/>
      <c r="M161" s="158" t="s">
        <v>1</v>
      </c>
      <c r="N161" s="159" t="s">
        <v>37</v>
      </c>
      <c r="O161" s="58"/>
      <c r="P161" s="160">
        <f t="shared" si="11"/>
        <v>0</v>
      </c>
      <c r="Q161" s="160">
        <v>0</v>
      </c>
      <c r="R161" s="160">
        <f t="shared" si="12"/>
        <v>0</v>
      </c>
      <c r="S161" s="160">
        <v>0</v>
      </c>
      <c r="T161" s="161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1215</v>
      </c>
      <c r="AT161" s="162" t="s">
        <v>151</v>
      </c>
      <c r="AU161" s="162" t="s">
        <v>81</v>
      </c>
      <c r="AY161" s="17" t="s">
        <v>149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7" t="s">
        <v>79</v>
      </c>
      <c r="BK161" s="163">
        <f t="shared" si="19"/>
        <v>0</v>
      </c>
      <c r="BL161" s="17" t="s">
        <v>1215</v>
      </c>
      <c r="BM161" s="162" t="s">
        <v>1319</v>
      </c>
    </row>
    <row r="162" spans="1:65" s="2" customFormat="1" ht="78" customHeight="1">
      <c r="A162" s="32"/>
      <c r="B162" s="149"/>
      <c r="C162" s="150" t="s">
        <v>350</v>
      </c>
      <c r="D162" s="150" t="s">
        <v>151</v>
      </c>
      <c r="E162" s="151" t="s">
        <v>1320</v>
      </c>
      <c r="F162" s="152" t="s">
        <v>1321</v>
      </c>
      <c r="G162" s="153" t="s">
        <v>1214</v>
      </c>
      <c r="H162" s="154">
        <v>1</v>
      </c>
      <c r="I162" s="155"/>
      <c r="J162" s="156">
        <f t="shared" si="10"/>
        <v>0</v>
      </c>
      <c r="K162" s="157"/>
      <c r="L162" s="33"/>
      <c r="M162" s="158" t="s">
        <v>1</v>
      </c>
      <c r="N162" s="159" t="s">
        <v>37</v>
      </c>
      <c r="O162" s="58"/>
      <c r="P162" s="160">
        <f t="shared" si="11"/>
        <v>0</v>
      </c>
      <c r="Q162" s="160">
        <v>0</v>
      </c>
      <c r="R162" s="160">
        <f t="shared" si="12"/>
        <v>0</v>
      </c>
      <c r="S162" s="160">
        <v>0</v>
      </c>
      <c r="T162" s="161">
        <f t="shared" si="1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1215</v>
      </c>
      <c r="AT162" s="162" t="s">
        <v>151</v>
      </c>
      <c r="AU162" s="162" t="s">
        <v>81</v>
      </c>
      <c r="AY162" s="17" t="s">
        <v>149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7" t="s">
        <v>79</v>
      </c>
      <c r="BK162" s="163">
        <f t="shared" si="19"/>
        <v>0</v>
      </c>
      <c r="BL162" s="17" t="s">
        <v>1215</v>
      </c>
      <c r="BM162" s="162" t="s">
        <v>1322</v>
      </c>
    </row>
    <row r="163" spans="1:65" s="2" customFormat="1" ht="90" customHeight="1">
      <c r="A163" s="32"/>
      <c r="B163" s="149"/>
      <c r="C163" s="150" t="s">
        <v>355</v>
      </c>
      <c r="D163" s="150" t="s">
        <v>151</v>
      </c>
      <c r="E163" s="151" t="s">
        <v>1323</v>
      </c>
      <c r="F163" s="152" t="s">
        <v>1324</v>
      </c>
      <c r="G163" s="153" t="s">
        <v>1214</v>
      </c>
      <c r="H163" s="154">
        <v>1</v>
      </c>
      <c r="I163" s="155"/>
      <c r="J163" s="156">
        <f t="shared" si="1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11"/>
        <v>0</v>
      </c>
      <c r="Q163" s="160">
        <v>0</v>
      </c>
      <c r="R163" s="160">
        <f t="shared" si="12"/>
        <v>0</v>
      </c>
      <c r="S163" s="160">
        <v>0</v>
      </c>
      <c r="T163" s="161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1215</v>
      </c>
      <c r="AT163" s="162" t="s">
        <v>151</v>
      </c>
      <c r="AU163" s="162" t="s">
        <v>81</v>
      </c>
      <c r="AY163" s="17" t="s">
        <v>149</v>
      </c>
      <c r="BE163" s="163">
        <f t="shared" si="14"/>
        <v>0</v>
      </c>
      <c r="BF163" s="163">
        <f t="shared" si="15"/>
        <v>0</v>
      </c>
      <c r="BG163" s="163">
        <f t="shared" si="16"/>
        <v>0</v>
      </c>
      <c r="BH163" s="163">
        <f t="shared" si="17"/>
        <v>0</v>
      </c>
      <c r="BI163" s="163">
        <f t="shared" si="18"/>
        <v>0</v>
      </c>
      <c r="BJ163" s="17" t="s">
        <v>79</v>
      </c>
      <c r="BK163" s="163">
        <f t="shared" si="19"/>
        <v>0</v>
      </c>
      <c r="BL163" s="17" t="s">
        <v>1215</v>
      </c>
      <c r="BM163" s="162" t="s">
        <v>1325</v>
      </c>
    </row>
    <row r="164" spans="1:65" s="2" customFormat="1" ht="66.75" customHeight="1">
      <c r="A164" s="32"/>
      <c r="B164" s="149"/>
      <c r="C164" s="150" t="s">
        <v>360</v>
      </c>
      <c r="D164" s="150" t="s">
        <v>151</v>
      </c>
      <c r="E164" s="151" t="s">
        <v>1326</v>
      </c>
      <c r="F164" s="152" t="s">
        <v>1327</v>
      </c>
      <c r="G164" s="153" t="s">
        <v>1214</v>
      </c>
      <c r="H164" s="154">
        <v>1</v>
      </c>
      <c r="I164" s="155"/>
      <c r="J164" s="156">
        <f t="shared" si="10"/>
        <v>0</v>
      </c>
      <c r="K164" s="157"/>
      <c r="L164" s="33"/>
      <c r="M164" s="158" t="s">
        <v>1</v>
      </c>
      <c r="N164" s="159" t="s">
        <v>37</v>
      </c>
      <c r="O164" s="58"/>
      <c r="P164" s="160">
        <f t="shared" si="11"/>
        <v>0</v>
      </c>
      <c r="Q164" s="160">
        <v>0</v>
      </c>
      <c r="R164" s="160">
        <f t="shared" si="12"/>
        <v>0</v>
      </c>
      <c r="S164" s="160">
        <v>0</v>
      </c>
      <c r="T164" s="161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1215</v>
      </c>
      <c r="AT164" s="162" t="s">
        <v>151</v>
      </c>
      <c r="AU164" s="162" t="s">
        <v>81</v>
      </c>
      <c r="AY164" s="17" t="s">
        <v>149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7" t="s">
        <v>79</v>
      </c>
      <c r="BK164" s="163">
        <f t="shared" si="19"/>
        <v>0</v>
      </c>
      <c r="BL164" s="17" t="s">
        <v>1215</v>
      </c>
      <c r="BM164" s="162" t="s">
        <v>1328</v>
      </c>
    </row>
    <row r="165" spans="1:65" s="2" customFormat="1" ht="37.9" customHeight="1">
      <c r="A165" s="32"/>
      <c r="B165" s="149"/>
      <c r="C165" s="150" t="s">
        <v>366</v>
      </c>
      <c r="D165" s="150" t="s">
        <v>151</v>
      </c>
      <c r="E165" s="151" t="s">
        <v>1329</v>
      </c>
      <c r="F165" s="152" t="s">
        <v>1330</v>
      </c>
      <c r="G165" s="153" t="s">
        <v>1214</v>
      </c>
      <c r="H165" s="154">
        <v>1</v>
      </c>
      <c r="I165" s="155"/>
      <c r="J165" s="156">
        <f t="shared" si="1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11"/>
        <v>0</v>
      </c>
      <c r="Q165" s="160">
        <v>0</v>
      </c>
      <c r="R165" s="160">
        <f t="shared" si="12"/>
        <v>0</v>
      </c>
      <c r="S165" s="160">
        <v>0</v>
      </c>
      <c r="T165" s="161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1215</v>
      </c>
      <c r="AT165" s="162" t="s">
        <v>151</v>
      </c>
      <c r="AU165" s="162" t="s">
        <v>81</v>
      </c>
      <c r="AY165" s="17" t="s">
        <v>149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7" t="s">
        <v>79</v>
      </c>
      <c r="BK165" s="163">
        <f t="shared" si="19"/>
        <v>0</v>
      </c>
      <c r="BL165" s="17" t="s">
        <v>1215</v>
      </c>
      <c r="BM165" s="162" t="s">
        <v>1331</v>
      </c>
    </row>
    <row r="166" spans="1:65" s="2" customFormat="1" ht="78" customHeight="1">
      <c r="A166" s="32"/>
      <c r="B166" s="149"/>
      <c r="C166" s="150" t="s">
        <v>371</v>
      </c>
      <c r="D166" s="150" t="s">
        <v>151</v>
      </c>
      <c r="E166" s="151" t="s">
        <v>1332</v>
      </c>
      <c r="F166" s="152" t="s">
        <v>1333</v>
      </c>
      <c r="G166" s="153" t="s">
        <v>1214</v>
      </c>
      <c r="H166" s="154">
        <v>1</v>
      </c>
      <c r="I166" s="155"/>
      <c r="J166" s="156">
        <f t="shared" si="10"/>
        <v>0</v>
      </c>
      <c r="K166" s="157"/>
      <c r="L166" s="33"/>
      <c r="M166" s="158" t="s">
        <v>1</v>
      </c>
      <c r="N166" s="159" t="s">
        <v>37</v>
      </c>
      <c r="O166" s="58"/>
      <c r="P166" s="160">
        <f t="shared" si="11"/>
        <v>0</v>
      </c>
      <c r="Q166" s="160">
        <v>0</v>
      </c>
      <c r="R166" s="160">
        <f t="shared" si="12"/>
        <v>0</v>
      </c>
      <c r="S166" s="160">
        <v>0</v>
      </c>
      <c r="T166" s="161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1215</v>
      </c>
      <c r="AT166" s="162" t="s">
        <v>151</v>
      </c>
      <c r="AU166" s="162" t="s">
        <v>81</v>
      </c>
      <c r="AY166" s="17" t="s">
        <v>149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7" t="s">
        <v>79</v>
      </c>
      <c r="BK166" s="163">
        <f t="shared" si="19"/>
        <v>0</v>
      </c>
      <c r="BL166" s="17" t="s">
        <v>1215</v>
      </c>
      <c r="BM166" s="162" t="s">
        <v>1334</v>
      </c>
    </row>
    <row r="167" spans="1:65" s="2" customFormat="1" ht="76.349999999999994" customHeight="1">
      <c r="A167" s="32"/>
      <c r="B167" s="149"/>
      <c r="C167" s="150" t="s">
        <v>376</v>
      </c>
      <c r="D167" s="150" t="s">
        <v>151</v>
      </c>
      <c r="E167" s="151" t="s">
        <v>1335</v>
      </c>
      <c r="F167" s="152" t="s">
        <v>1336</v>
      </c>
      <c r="G167" s="153" t="s">
        <v>1214</v>
      </c>
      <c r="H167" s="154">
        <v>1</v>
      </c>
      <c r="I167" s="155"/>
      <c r="J167" s="156">
        <f t="shared" si="1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1215</v>
      </c>
      <c r="AT167" s="162" t="s">
        <v>151</v>
      </c>
      <c r="AU167" s="162" t="s">
        <v>81</v>
      </c>
      <c r="AY167" s="17" t="s">
        <v>149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7" t="s">
        <v>79</v>
      </c>
      <c r="BK167" s="163">
        <f t="shared" si="19"/>
        <v>0</v>
      </c>
      <c r="BL167" s="17" t="s">
        <v>1215</v>
      </c>
      <c r="BM167" s="162" t="s">
        <v>1337</v>
      </c>
    </row>
    <row r="168" spans="1:65" s="2" customFormat="1" ht="37.9" customHeight="1">
      <c r="A168" s="32"/>
      <c r="B168" s="149"/>
      <c r="C168" s="150" t="s">
        <v>382</v>
      </c>
      <c r="D168" s="150" t="s">
        <v>151</v>
      </c>
      <c r="E168" s="151" t="s">
        <v>1338</v>
      </c>
      <c r="F168" s="152" t="s">
        <v>1339</v>
      </c>
      <c r="G168" s="153" t="s">
        <v>1214</v>
      </c>
      <c r="H168" s="154">
        <v>1</v>
      </c>
      <c r="I168" s="155"/>
      <c r="J168" s="156">
        <f t="shared" si="1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1215</v>
      </c>
      <c r="AT168" s="162" t="s">
        <v>151</v>
      </c>
      <c r="AU168" s="162" t="s">
        <v>81</v>
      </c>
      <c r="AY168" s="17" t="s">
        <v>149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7" t="s">
        <v>79</v>
      </c>
      <c r="BK168" s="163">
        <f t="shared" si="19"/>
        <v>0</v>
      </c>
      <c r="BL168" s="17" t="s">
        <v>1215</v>
      </c>
      <c r="BM168" s="162" t="s">
        <v>1340</v>
      </c>
    </row>
    <row r="169" spans="1:65" s="2" customFormat="1" ht="16.5" customHeight="1">
      <c r="A169" s="32"/>
      <c r="B169" s="149"/>
      <c r="C169" s="150" t="s">
        <v>386</v>
      </c>
      <c r="D169" s="150" t="s">
        <v>151</v>
      </c>
      <c r="E169" s="151" t="s">
        <v>1341</v>
      </c>
      <c r="F169" s="152" t="s">
        <v>1342</v>
      </c>
      <c r="G169" s="153" t="s">
        <v>1343</v>
      </c>
      <c r="H169" s="154">
        <v>50</v>
      </c>
      <c r="I169" s="155"/>
      <c r="J169" s="156">
        <f t="shared" si="10"/>
        <v>0</v>
      </c>
      <c r="K169" s="157"/>
      <c r="L169" s="33"/>
      <c r="M169" s="158" t="s">
        <v>1</v>
      </c>
      <c r="N169" s="159" t="s">
        <v>37</v>
      </c>
      <c r="O169" s="58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1215</v>
      </c>
      <c r="AT169" s="162" t="s">
        <v>151</v>
      </c>
      <c r="AU169" s="162" t="s">
        <v>81</v>
      </c>
      <c r="AY169" s="17" t="s">
        <v>149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7" t="s">
        <v>79</v>
      </c>
      <c r="BK169" s="163">
        <f t="shared" si="19"/>
        <v>0</v>
      </c>
      <c r="BL169" s="17" t="s">
        <v>1215</v>
      </c>
      <c r="BM169" s="162" t="s">
        <v>1344</v>
      </c>
    </row>
    <row r="170" spans="1:65" s="2" customFormat="1" ht="33" customHeight="1">
      <c r="A170" s="32"/>
      <c r="B170" s="149"/>
      <c r="C170" s="150" t="s">
        <v>390</v>
      </c>
      <c r="D170" s="150" t="s">
        <v>151</v>
      </c>
      <c r="E170" s="151" t="s">
        <v>1345</v>
      </c>
      <c r="F170" s="152" t="s">
        <v>1346</v>
      </c>
      <c r="G170" s="153" t="s">
        <v>1214</v>
      </c>
      <c r="H170" s="154">
        <v>1</v>
      </c>
      <c r="I170" s="155"/>
      <c r="J170" s="156">
        <f t="shared" si="10"/>
        <v>0</v>
      </c>
      <c r="K170" s="157"/>
      <c r="L170" s="33"/>
      <c r="M170" s="158" t="s">
        <v>1</v>
      </c>
      <c r="N170" s="159" t="s">
        <v>37</v>
      </c>
      <c r="O170" s="58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1215</v>
      </c>
      <c r="AT170" s="162" t="s">
        <v>151</v>
      </c>
      <c r="AU170" s="162" t="s">
        <v>81</v>
      </c>
      <c r="AY170" s="17" t="s">
        <v>149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7" t="s">
        <v>79</v>
      </c>
      <c r="BK170" s="163">
        <f t="shared" si="19"/>
        <v>0</v>
      </c>
      <c r="BL170" s="17" t="s">
        <v>1215</v>
      </c>
      <c r="BM170" s="162" t="s">
        <v>1347</v>
      </c>
    </row>
    <row r="171" spans="1:65" s="2" customFormat="1" ht="16.5" customHeight="1">
      <c r="A171" s="32"/>
      <c r="B171" s="149"/>
      <c r="C171" s="150">
        <v>45</v>
      </c>
      <c r="D171" s="150" t="s">
        <v>151</v>
      </c>
      <c r="E171" s="151" t="s">
        <v>1348</v>
      </c>
      <c r="F171" s="152" t="s">
        <v>1349</v>
      </c>
      <c r="G171" s="153" t="s">
        <v>1214</v>
      </c>
      <c r="H171" s="154">
        <v>1</v>
      </c>
      <c r="I171" s="155"/>
      <c r="J171" s="156">
        <f t="shared" si="10"/>
        <v>0</v>
      </c>
      <c r="K171" s="157"/>
      <c r="L171" s="33"/>
      <c r="M171" s="158" t="s">
        <v>1</v>
      </c>
      <c r="N171" s="159" t="s">
        <v>37</v>
      </c>
      <c r="O171" s="58"/>
      <c r="P171" s="160">
        <f t="shared" si="11"/>
        <v>0</v>
      </c>
      <c r="Q171" s="160">
        <v>0</v>
      </c>
      <c r="R171" s="160">
        <f t="shared" si="12"/>
        <v>0</v>
      </c>
      <c r="S171" s="160">
        <v>0</v>
      </c>
      <c r="T171" s="161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1215</v>
      </c>
      <c r="AT171" s="162" t="s">
        <v>151</v>
      </c>
      <c r="AU171" s="162" t="s">
        <v>81</v>
      </c>
      <c r="AY171" s="17" t="s">
        <v>149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7" t="s">
        <v>79</v>
      </c>
      <c r="BK171" s="163">
        <f t="shared" si="19"/>
        <v>0</v>
      </c>
      <c r="BL171" s="17" t="s">
        <v>1215</v>
      </c>
      <c r="BM171" s="162" t="s">
        <v>1350</v>
      </c>
    </row>
    <row r="172" spans="1:65" s="2" customFormat="1" ht="24.2" customHeight="1">
      <c r="A172" s="32"/>
      <c r="B172" s="149"/>
      <c r="C172" s="150">
        <v>46</v>
      </c>
      <c r="D172" s="150" t="s">
        <v>151</v>
      </c>
      <c r="E172" s="151" t="s">
        <v>1351</v>
      </c>
      <c r="F172" s="152" t="s">
        <v>1352</v>
      </c>
      <c r="G172" s="153" t="s">
        <v>1214</v>
      </c>
      <c r="H172" s="154">
        <v>1</v>
      </c>
      <c r="I172" s="155"/>
      <c r="J172" s="156">
        <f t="shared" si="10"/>
        <v>0</v>
      </c>
      <c r="K172" s="157"/>
      <c r="L172" s="33"/>
      <c r="M172" s="199" t="s">
        <v>1</v>
      </c>
      <c r="N172" s="200" t="s">
        <v>37</v>
      </c>
      <c r="O172" s="201"/>
      <c r="P172" s="202">
        <f t="shared" si="11"/>
        <v>0</v>
      </c>
      <c r="Q172" s="202">
        <v>0</v>
      </c>
      <c r="R172" s="202">
        <f t="shared" si="12"/>
        <v>0</v>
      </c>
      <c r="S172" s="202">
        <v>0</v>
      </c>
      <c r="T172" s="203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1215</v>
      </c>
      <c r="AT172" s="162" t="s">
        <v>151</v>
      </c>
      <c r="AU172" s="162" t="s">
        <v>81</v>
      </c>
      <c r="AY172" s="17" t="s">
        <v>149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7" t="s">
        <v>79</v>
      </c>
      <c r="BK172" s="163">
        <f t="shared" si="19"/>
        <v>0</v>
      </c>
      <c r="BL172" s="17" t="s">
        <v>1215</v>
      </c>
      <c r="BM172" s="162" t="s">
        <v>1353</v>
      </c>
    </row>
    <row r="173" spans="1:65" s="2" customFormat="1" ht="6.95" customHeight="1">
      <c r="A173" s="32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33"/>
      <c r="M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</row>
  </sheetData>
  <autoFilter ref="C122:K172" xr:uid="{00000000-0009-0000-0000-00000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18.1 - Stavební část</vt:lpstr>
      <vt:lpstr>18.2 - Vedlejší rozpočtov...</vt:lpstr>
      <vt:lpstr>'18.1 - Stavební část'!Názvy_tisku</vt:lpstr>
      <vt:lpstr>'18.2 - Vedlejší rozpočtov...'!Názvy_tisku</vt:lpstr>
      <vt:lpstr>'Rekapitulace stavby'!Názvy_tisku</vt:lpstr>
      <vt:lpstr>'18.1 - Stavební část'!Oblast_tisku</vt:lpstr>
      <vt:lpstr>'18.2 -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DESKTOP-DPMJUDL\Uzivatel</dc:creator>
  <cp:lastModifiedBy>42072</cp:lastModifiedBy>
  <dcterms:created xsi:type="dcterms:W3CDTF">2021-10-22T09:08:54Z</dcterms:created>
  <dcterms:modified xsi:type="dcterms:W3CDTF">2022-01-07T21:31:00Z</dcterms:modified>
</cp:coreProperties>
</file>